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300" activeTab="0"/>
  </bookViews>
  <sheets>
    <sheet name="Форма 1" sheetId="1" r:id="rId1"/>
  </sheets>
  <definedNames>
    <definedName name="_xlnm.Print_Area" localSheetId="0">'Форма 1'!$A$1:$F$106</definedName>
  </definedNames>
  <calcPr fullCalcOnLoad="1"/>
</workbook>
</file>

<file path=xl/sharedStrings.xml><?xml version="1.0" encoding="utf-8"?>
<sst xmlns="http://schemas.openxmlformats.org/spreadsheetml/2006/main" count="183" uniqueCount="180">
  <si>
    <t>Жилищно-коммунальное хозяйство</t>
  </si>
  <si>
    <t>ВСЕГО ДОХОДОВ</t>
  </si>
  <si>
    <t>Образование</t>
  </si>
  <si>
    <t>Налог на доходы физических лиц</t>
  </si>
  <si>
    <t>Налог на имущество физических лиц</t>
  </si>
  <si>
    <t xml:space="preserve">Наименование групп, подгрупп, статей, подстатей, элементов, программ (подпрограмм), кодов </t>
  </si>
  <si>
    <t>факт. исполнен. к плану года, %</t>
  </si>
  <si>
    <t xml:space="preserve">1 01 01000 00 0000 110 </t>
  </si>
  <si>
    <t>Налог на прибыль организаций</t>
  </si>
  <si>
    <t xml:space="preserve">1 01 02000 01 0000 110 </t>
  </si>
  <si>
    <t>НАЛОГИ НА СОВОКУПНЫЙ ДОХОД</t>
  </si>
  <si>
    <t xml:space="preserve">Единый налог на вмененный доход для определенных видов деятельности </t>
  </si>
  <si>
    <t>1 06 00000 00 0000 000</t>
  </si>
  <si>
    <t>НАЛОГИ НА ИМУЩЕСТВО</t>
  </si>
  <si>
    <t xml:space="preserve">Земельный налог </t>
  </si>
  <si>
    <t>1 08 00000 00 0000 000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</si>
  <si>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</si>
  <si>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</si>
  <si>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1 11 00000 00 0000 000</t>
  </si>
  <si>
    <t>1 11 05000 00 0000 120</t>
  </si>
  <si>
    <t xml:space="preserve">Доходы от сдачи в аренду имущества, находящегося в государственной и муниципальной собственности 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</si>
  <si>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</si>
  <si>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</si>
  <si>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</si>
  <si>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1 14 00000 00 0000 000</t>
  </si>
  <si>
    <t>ДОХОДЫ ОТ ПРОДАЖИ МАТЕРИАЛЬНЫХ И НЕМАТЕРИАЛЬНЫХ АКТИВОВ</t>
  </si>
  <si>
    <t>1 16 00000 00 0000 000</t>
  </si>
  <si>
    <t>ШТРАФЫ, САНКЦИИ, ВОЗМЕЩЕНИЕ УЩЕРБА</t>
  </si>
  <si>
    <t>2 02 00000 00 0000 000</t>
  </si>
  <si>
    <t>0100</t>
  </si>
  <si>
    <t>0300</t>
  </si>
  <si>
    <t>0400</t>
  </si>
  <si>
    <t>0408</t>
  </si>
  <si>
    <t>0500</t>
  </si>
  <si>
    <t>0501</t>
  </si>
  <si>
    <t>0502</t>
  </si>
  <si>
    <t>0700</t>
  </si>
  <si>
    <t>0800</t>
  </si>
  <si>
    <t>0900</t>
  </si>
  <si>
    <t>Социальная политика</t>
  </si>
  <si>
    <t>тыс. рублей</t>
  </si>
  <si>
    <t>Национальная экономика</t>
  </si>
  <si>
    <t>0104</t>
  </si>
  <si>
    <t>Другие вопросы в области национальной экономики</t>
  </si>
  <si>
    <t>0709</t>
  </si>
  <si>
    <t>1006</t>
  </si>
  <si>
    <t>Государственная пошлина за совершение нотариальных действий</t>
  </si>
  <si>
    <t>1 08 04000 01 0000 110</t>
  </si>
  <si>
    <t>1 17 00000 00 0000 000</t>
  </si>
  <si>
    <t xml:space="preserve">отчет                      </t>
  </si>
  <si>
    <t>1 00 00000 00 0000 000</t>
  </si>
  <si>
    <t xml:space="preserve">1 05 02000 02 0000 110 </t>
  </si>
  <si>
    <t xml:space="preserve">1 06 01020 04 0000 110 </t>
  </si>
  <si>
    <t xml:space="preserve">1 06 06000 00 0000 110 </t>
  </si>
  <si>
    <t>1 08 03010 01 0000 110</t>
  </si>
  <si>
    <t xml:space="preserve"> 1 08 07140 01 0000 110</t>
  </si>
  <si>
    <t>Государственная пошлина за государственную регистрацию, а также за совершение прочих юридически значимых действий</t>
  </si>
  <si>
    <t xml:space="preserve"> 1 08 07150 01 0000 110</t>
  </si>
  <si>
    <t>Государственная пошлина за выдачу разрешения  на установку рекламной конструкции</t>
  </si>
  <si>
    <t>1 09 04050 04 0000 110</t>
  </si>
  <si>
    <t>Земельный налог (по обязательствам, возникшим до 1 января 2006 года)</t>
  </si>
  <si>
    <t>1 09 07000 04 0000 110</t>
  </si>
  <si>
    <t xml:space="preserve">Прочие налоги и сборы (по отмененным местным налогам и сборам) </t>
  </si>
  <si>
    <t>ДОХОДЫ ОТ ИСПОЛЬЗОВАНИЯ ИМУЩЕСТВА</t>
  </si>
  <si>
    <t>1 13 03040 04 0000 130</t>
  </si>
  <si>
    <t>1 13 00000 00 0000 130</t>
  </si>
  <si>
    <t>ДОХОДЫ ОТ ОКАЗАНИЯ ПЛАТНЫХ УСЛУГ И КОМПЕНСАЦИИ ЗАТРАТ ГОСУДАРСТВА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</si>
  <si>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</t>
  </si>
  <si>
    <t>0200</t>
  </si>
  <si>
    <t>Национальная оборона</t>
  </si>
  <si>
    <t>1 11 07014 04 0000 120</t>
  </si>
  <si>
    <t>1 11 05010 04 0000 120</t>
  </si>
  <si>
    <t>Доходы от реализации имущества</t>
  </si>
  <si>
    <t>Доходы от продажи земли</t>
  </si>
  <si>
    <t>Доходы от перечисления части прибыли</t>
  </si>
  <si>
    <t>Доходы от аренды мун. имущества</t>
  </si>
  <si>
    <t>Доходы от соц.найма</t>
  </si>
  <si>
    <t>0203</t>
  </si>
  <si>
    <t>0412</t>
  </si>
  <si>
    <t>0505</t>
  </si>
  <si>
    <t>1 11 09044 04 0000 120</t>
  </si>
  <si>
    <t xml:space="preserve"> Арндная плата за земли</t>
  </si>
  <si>
    <t>ПРОЧИЕ НЕНАЛОГОВЫЕ ДОХОДЫ БЮДЖЕТОВ ГОРОДСКИХ ОКРУГОВ</t>
  </si>
  <si>
    <t>ВОЗВРАТ СУБСИДИЙ И СУБВЕНЦИЙ ПРОШЛЫХ ЛЕТ</t>
  </si>
  <si>
    <t>1 11 05030 04 0000 120</t>
  </si>
  <si>
    <t>Аренда имущества в оперативном управлении</t>
  </si>
  <si>
    <t>Общегосударственные вопросы</t>
  </si>
  <si>
    <t xml:space="preserve">Резервные фонды                       </t>
  </si>
  <si>
    <t xml:space="preserve">Другие общегосударственные вопросы    </t>
  </si>
  <si>
    <t>Мобилизационная и вневойсковая подготовка</t>
  </si>
  <si>
    <t xml:space="preserve">Обеспечение пожарной безопасности     </t>
  </si>
  <si>
    <t xml:space="preserve">Общеэкономические вопросы             </t>
  </si>
  <si>
    <t xml:space="preserve">Транспорт                             </t>
  </si>
  <si>
    <t xml:space="preserve">Жилищное хозяйство                    </t>
  </si>
  <si>
    <t xml:space="preserve">Коммунальное хозяйство                </t>
  </si>
  <si>
    <t xml:space="preserve">Дошкольное образование                </t>
  </si>
  <si>
    <t xml:space="preserve">Общее образование                     </t>
  </si>
  <si>
    <t xml:space="preserve">Другие вопросы в области образования  </t>
  </si>
  <si>
    <t>Культура</t>
  </si>
  <si>
    <t xml:space="preserve">Пенсионное обеспечение                </t>
  </si>
  <si>
    <t xml:space="preserve">Социальное обслуживание населения     </t>
  </si>
  <si>
    <t xml:space="preserve">Социальное обеспечение населения      </t>
  </si>
  <si>
    <t xml:space="preserve">Охрана семьи и детства                </t>
  </si>
  <si>
    <t xml:space="preserve">Всего расходов                        </t>
  </si>
  <si>
    <t>Дефицит бюджета  города</t>
  </si>
  <si>
    <t>0103</t>
  </si>
  <si>
    <t>0106</t>
  </si>
  <si>
    <t>0107</t>
  </si>
  <si>
    <t>0111</t>
  </si>
  <si>
    <t>Расходы</t>
  </si>
  <si>
    <t>0102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</si>
  <si>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</si>
  <si>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0310</t>
  </si>
  <si>
    <t>0401</t>
  </si>
  <si>
    <t xml:space="preserve">Другие вопросы в области жилищно- коммунального хозяйства    </t>
  </si>
  <si>
    <t>0701</t>
  </si>
  <si>
    <t>0702</t>
  </si>
  <si>
    <t>0707</t>
  </si>
  <si>
    <t>Молодежная политика и оздоровление детей</t>
  </si>
  <si>
    <t>0801</t>
  </si>
  <si>
    <t xml:space="preserve">Другие вопросы в области культуры, кинематографии с средств массовой информации   </t>
  </si>
  <si>
    <t>Здравоохранение, физическая культура и спорт</t>
  </si>
  <si>
    <t>1000</t>
  </si>
  <si>
    <t>1001</t>
  </si>
  <si>
    <t>1002</t>
  </si>
  <si>
    <t>1003</t>
  </si>
  <si>
    <t>1004</t>
  </si>
  <si>
    <t xml:space="preserve">Другие вопросы в области социальной политики  </t>
  </si>
  <si>
    <t>0113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</si>
  <si>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</si>
  <si>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</si>
  <si>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0503</t>
  </si>
  <si>
    <t>Благоустройство</t>
  </si>
  <si>
    <t>0804</t>
  </si>
  <si>
    <t>0909</t>
  </si>
  <si>
    <t xml:space="preserve">Другие вопросы в области здравоохранения             </t>
  </si>
  <si>
    <t>1100</t>
  </si>
  <si>
    <t>Физическая культура и спорт</t>
  </si>
  <si>
    <t>1105</t>
  </si>
  <si>
    <t>Другие вопросы в области физической культуры и спорта</t>
  </si>
  <si>
    <t>1300</t>
  </si>
  <si>
    <t>1301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</si>
  <si>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</si>
  <si>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</si>
  <si>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1101</t>
  </si>
  <si>
    <t>Физическая культура</t>
  </si>
  <si>
    <t>0409</t>
  </si>
  <si>
    <t>Дорожное хозяйство (дорожные фонды)</t>
  </si>
  <si>
    <t>НАЛОГИ НА ТОВАРЫ (РАБОТЫ,УСЛУГИ), РЕАЛИЗУЕМЫЕ НА ТЕРРИТОРИИ РФ</t>
  </si>
  <si>
    <t xml:space="preserve"> </t>
  </si>
  <si>
    <t>Культура, кинематография и средства массовой информации</t>
  </si>
  <si>
    <t xml:space="preserve">Национальная безопасность и правоохранительная деятельность      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</si>
  <si>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    </t>
  </si>
  <si>
    <t xml:space="preserve">Обеспечение проведения выборов и референдумов     </t>
  </si>
  <si>
    <t xml:space="preserve">Обеспечение деятельности финансовых,  налоговых и таможенных органов и органов финансового (финансово-бюджетного) надзора   </t>
  </si>
  <si>
    <t xml:space="preserve">Функционирование высшего должностного лица субъекта Российской Федерации  и муниципального образования </t>
  </si>
  <si>
    <t>Бзвозмездные поступления от других бюджетов бюджетной системы Российской Федерации, кроме бюджетов государственных внебюджетных фондов</t>
  </si>
  <si>
    <t>2 19 00000 00 0000 000</t>
  </si>
  <si>
    <t xml:space="preserve">НАЛОГИ НА ПРИБЫЛЬ, ДОХОДЫ </t>
  </si>
  <si>
    <t>1 05  00000 00 0000 000</t>
  </si>
  <si>
    <t>1 03  00000 00 0000 000</t>
  </si>
  <si>
    <t>1 01 00000 00 0000 000</t>
  </si>
  <si>
    <t>1 12 00000 00 0000 000</t>
  </si>
  <si>
    <t>НАЛОГОВЫЕ И НЕНАЛОГОВЫЕ ДОХОДЫ</t>
  </si>
  <si>
    <t>-</t>
  </si>
  <si>
    <t>0105</t>
  </si>
  <si>
    <t>Судебная система</t>
  </si>
  <si>
    <t>1 09 00000 00 0000 000</t>
  </si>
  <si>
    <t>ЗАДОЛЖЕННОСТЬ И ПЕРЕРАСЧЕТЫ ПО ОТМЕНЕННЫМ НАЛОГАМ, СБОРАМ И ИНЫМ ОБЯЗАТЕЛЬНЫМ ПЛАТЕЖАМ</t>
  </si>
  <si>
    <t>0703</t>
  </si>
  <si>
    <t>Дополнительное образование детей</t>
  </si>
  <si>
    <t>2 07 00000 00 0000 000</t>
  </si>
  <si>
    <t>Прочие безвозмездные поступления</t>
  </si>
  <si>
    <t>1103</t>
  </si>
  <si>
    <t>Спорт высших достижений</t>
  </si>
  <si>
    <t>2 03 00000 00 0000 000</t>
  </si>
  <si>
    <t>Безвозмездные поступления от государственных (муниципальных) организаций</t>
  </si>
  <si>
    <t>Руководитель Финансового управления                                                                                                       Е.А. Гришина</t>
  </si>
  <si>
    <t>план  
2019 год</t>
  </si>
  <si>
    <t xml:space="preserve">СВЕДЕНИЯ О ХОДЕ ИСПОЛНЕНИЯ БЮДЖЕТА 
МУНИЦИПАЛЬНОГО ОБРАЗОВАНИЯ г. ШАРЫПОВО 
на 01.02.2019 г.           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</si>
</sst>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#,##0.000"/>
    <numFmt numFmtId="176" formatCode="#,##0.0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i/>
      <sz val="10"/>
      <name val="Times New Roman Cyr"/>
      <family val="0"/>
    </font>
    <font>
      <b/>
      <sz val="10"/>
      <color indexed="8"/>
      <name val="Times New Roman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 Cyr"/>
      <family val="0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10"/>
      <color indexed="10"/>
      <name val="Times New Roman Cyr"/>
      <family val="1"/>
    </font>
    <font>
      <sz val="7"/>
      <color indexed="8"/>
      <name val="Times New Roman Cyr"/>
      <family val="1"/>
    </font>
    <font>
      <sz val="14"/>
      <name val="Times New Roman Cyr"/>
      <family val="1"/>
    </font>
    <font>
      <b/>
      <i/>
      <sz val="10"/>
      <name val="Times New Roman Cyr"/>
      <family val="0"/>
    </font>
    <font>
      <b/>
      <i/>
      <sz val="11"/>
      <name val="Times New Roman Cyr"/>
      <family val="0"/>
    </font>
    <font>
      <i/>
      <sz val="10"/>
      <color indexed="8"/>
      <name val="Times New Roman Cyr"/>
      <family val="0"/>
    </font>
    <font>
      <i/>
      <sz val="10"/>
      <name val="Times New Roman"/>
      <family val="1"/>
    </font>
    <font>
      <sz val="9"/>
      <color indexed="8"/>
      <name val="Times New Roman"/>
      <family val="2"/>
    </font>
    <font>
      <sz val="9"/>
      <color indexed="9"/>
      <name val="Times New Roman"/>
      <family val="2"/>
    </font>
    <font>
      <sz val="9"/>
      <color indexed="62"/>
      <name val="Times New Roman"/>
      <family val="2"/>
    </font>
    <font>
      <b/>
      <sz val="9"/>
      <color indexed="63"/>
      <name val="Times New Roman"/>
      <family val="2"/>
    </font>
    <font>
      <b/>
      <sz val="9"/>
      <color indexed="52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b/>
      <sz val="9"/>
      <color indexed="8"/>
      <name val="Times New Roman"/>
      <family val="2"/>
    </font>
    <font>
      <b/>
      <sz val="9"/>
      <color indexed="9"/>
      <name val="Times New Roman"/>
      <family val="2"/>
    </font>
    <font>
      <sz val="18"/>
      <color indexed="54"/>
      <name val="Calibri Light"/>
      <family val="2"/>
    </font>
    <font>
      <sz val="9"/>
      <color indexed="60"/>
      <name val="Times New Roman"/>
      <family val="2"/>
    </font>
    <font>
      <sz val="9"/>
      <color indexed="20"/>
      <name val="Times New Roman"/>
      <family val="2"/>
    </font>
    <font>
      <i/>
      <sz val="9"/>
      <color indexed="23"/>
      <name val="Times New Roman"/>
      <family val="2"/>
    </font>
    <font>
      <sz val="9"/>
      <color indexed="52"/>
      <name val="Times New Roman"/>
      <family val="2"/>
    </font>
    <font>
      <sz val="9"/>
      <color indexed="10"/>
      <name val="Times New Roman"/>
      <family val="2"/>
    </font>
    <font>
      <sz val="9"/>
      <color indexed="17"/>
      <name val="Times New Roman"/>
      <family val="2"/>
    </font>
    <font>
      <sz val="9"/>
      <color theme="1"/>
      <name val="Times New Roman"/>
      <family val="2"/>
    </font>
    <font>
      <sz val="9"/>
      <color theme="0"/>
      <name val="Times New Roman"/>
      <family val="2"/>
    </font>
    <font>
      <sz val="9"/>
      <color rgb="FF3F3F76"/>
      <name val="Times New Roman"/>
      <family val="2"/>
    </font>
    <font>
      <b/>
      <sz val="9"/>
      <color rgb="FF3F3F3F"/>
      <name val="Times New Roman"/>
      <family val="2"/>
    </font>
    <font>
      <b/>
      <sz val="9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9"/>
      <color theme="1"/>
      <name val="Times New Roman"/>
      <family val="2"/>
    </font>
    <font>
      <b/>
      <sz val="9"/>
      <color theme="0"/>
      <name val="Times New Roman"/>
      <family val="2"/>
    </font>
    <font>
      <sz val="18"/>
      <color theme="3"/>
      <name val="Calibri Light"/>
      <family val="2"/>
    </font>
    <font>
      <sz val="9"/>
      <color rgb="FF9C6500"/>
      <name val="Times New Roman"/>
      <family val="2"/>
    </font>
    <font>
      <sz val="9"/>
      <color rgb="FF9C0006"/>
      <name val="Times New Roman"/>
      <family val="2"/>
    </font>
    <font>
      <i/>
      <sz val="9"/>
      <color rgb="FF7F7F7F"/>
      <name val="Times New Roman"/>
      <family val="2"/>
    </font>
    <font>
      <sz val="9"/>
      <color rgb="FFFA7D00"/>
      <name val="Times New Roman"/>
      <family val="2"/>
    </font>
    <font>
      <sz val="9"/>
      <color rgb="FFFF0000"/>
      <name val="Times New Roman"/>
      <family val="2"/>
    </font>
    <font>
      <sz val="9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justify" vertical="top"/>
    </xf>
    <xf numFmtId="164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0" fontId="6" fillId="0" borderId="13" xfId="0" applyFont="1" applyBorder="1" applyAlignment="1">
      <alignment horizontal="center" vertical="top" wrapText="1"/>
    </xf>
    <xf numFmtId="0" fontId="4" fillId="0" borderId="13" xfId="0" applyFont="1" applyFill="1" applyBorder="1" applyAlignment="1">
      <alignment horizontal="justify" vertical="top" wrapText="1"/>
    </xf>
    <xf numFmtId="176" fontId="7" fillId="0" borderId="13" xfId="0" applyNumberFormat="1" applyFont="1" applyFill="1" applyBorder="1" applyAlignment="1">
      <alignment horizontal="center" vertical="center"/>
    </xf>
    <xf numFmtId="165" fontId="7" fillId="0" borderId="14" xfId="57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justify" vertical="top" wrapText="1"/>
    </xf>
    <xf numFmtId="176" fontId="8" fillId="0" borderId="15" xfId="0" applyNumberFormat="1" applyFont="1" applyFill="1" applyBorder="1" applyAlignment="1">
      <alignment horizontal="center" vertical="center"/>
    </xf>
    <xf numFmtId="165" fontId="8" fillId="0" borderId="14" xfId="57" applyNumberFormat="1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 vertical="top" wrapText="1"/>
    </xf>
    <xf numFmtId="3" fontId="9" fillId="0" borderId="15" xfId="0" applyNumberFormat="1" applyFont="1" applyBorder="1" applyAlignment="1">
      <alignment horizontal="center" vertical="top" wrapText="1"/>
    </xf>
    <xf numFmtId="0" fontId="3" fillId="0" borderId="15" xfId="0" applyFont="1" applyFill="1" applyBorder="1" applyAlignment="1">
      <alignment horizontal="justify" vertical="top" wrapText="1"/>
    </xf>
    <xf numFmtId="0" fontId="3" fillId="33" borderId="15" xfId="0" applyFont="1" applyFill="1" applyBorder="1" applyAlignment="1">
      <alignment horizontal="center"/>
    </xf>
    <xf numFmtId="0" fontId="10" fillId="0" borderId="15" xfId="0" applyFont="1" applyBorder="1" applyAlignment="1">
      <alignment horizontal="justify" vertical="top" wrapText="1"/>
    </xf>
    <xf numFmtId="0" fontId="11" fillId="0" borderId="15" xfId="0" applyFont="1" applyBorder="1" applyAlignment="1">
      <alignment horizontal="justify" vertical="top" wrapText="1"/>
    </xf>
    <xf numFmtId="0" fontId="3" fillId="0" borderId="12" xfId="0" applyFont="1" applyFill="1" applyBorder="1" applyAlignment="1">
      <alignment/>
    </xf>
    <xf numFmtId="0" fontId="8" fillId="0" borderId="15" xfId="0" applyFont="1" applyFill="1" applyBorder="1" applyAlignment="1">
      <alignment horizontal="justify" vertical="top" wrapText="1"/>
    </xf>
    <xf numFmtId="0" fontId="9" fillId="0" borderId="15" xfId="0" applyFont="1" applyFill="1" applyBorder="1" applyAlignment="1">
      <alignment horizontal="center" vertical="top" wrapText="1"/>
    </xf>
    <xf numFmtId="0" fontId="12" fillId="0" borderId="12" xfId="0" applyFont="1" applyBorder="1" applyAlignment="1">
      <alignment/>
    </xf>
    <xf numFmtId="0" fontId="12" fillId="0" borderId="0" xfId="0" applyFont="1" applyAlignment="1">
      <alignment/>
    </xf>
    <xf numFmtId="3" fontId="9" fillId="0" borderId="15" xfId="0" applyNumberFormat="1" applyFont="1" applyFill="1" applyBorder="1" applyAlignment="1">
      <alignment horizontal="center" vertical="top" wrapText="1"/>
    </xf>
    <xf numFmtId="0" fontId="3" fillId="33" borderId="15" xfId="0" applyFont="1" applyFill="1" applyBorder="1" applyAlignment="1">
      <alignment horizontal="center" vertical="top"/>
    </xf>
    <xf numFmtId="0" fontId="8" fillId="0" borderId="15" xfId="0" applyFont="1" applyBorder="1" applyAlignment="1">
      <alignment horizontal="justify" vertical="top" wrapText="1"/>
    </xf>
    <xf numFmtId="176" fontId="8" fillId="0" borderId="15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top" wrapText="1"/>
    </xf>
    <xf numFmtId="0" fontId="4" fillId="0" borderId="15" xfId="0" applyFont="1" applyFill="1" applyBorder="1" applyAlignment="1">
      <alignment horizontal="justify" vertical="top" wrapText="1"/>
    </xf>
    <xf numFmtId="176" fontId="7" fillId="0" borderId="15" xfId="0" applyNumberFormat="1" applyFont="1" applyFill="1" applyBorder="1" applyAlignment="1">
      <alignment horizontal="center" vertical="center"/>
    </xf>
    <xf numFmtId="0" fontId="13" fillId="0" borderId="15" xfId="0" applyFont="1" applyBorder="1" applyAlignment="1">
      <alignment horizontal="center" vertical="top" wrapText="1"/>
    </xf>
    <xf numFmtId="0" fontId="4" fillId="0" borderId="15" xfId="0" applyFont="1" applyFill="1" applyBorder="1" applyAlignment="1">
      <alignment horizontal="justify" vertical="top" wrapText="1"/>
    </xf>
    <xf numFmtId="0" fontId="14" fillId="0" borderId="15" xfId="0" applyFont="1" applyFill="1" applyBorder="1" applyAlignment="1">
      <alignment horizontal="justify" vertical="top" wrapText="1"/>
    </xf>
    <xf numFmtId="176" fontId="15" fillId="0" borderId="15" xfId="57" applyNumberFormat="1" applyFont="1" applyFill="1" applyBorder="1" applyAlignment="1">
      <alignment horizontal="center" vertical="center"/>
    </xf>
    <xf numFmtId="176" fontId="16" fillId="0" borderId="15" xfId="0" applyNumberFormat="1" applyFont="1" applyFill="1" applyBorder="1" applyAlignment="1">
      <alignment horizontal="center" vertical="center"/>
    </xf>
    <xf numFmtId="165" fontId="15" fillId="0" borderId="16" xfId="57" applyNumberFormat="1" applyFont="1" applyFill="1" applyBorder="1" applyAlignment="1">
      <alignment horizontal="center" vertical="center"/>
    </xf>
    <xf numFmtId="49" fontId="17" fillId="0" borderId="15" xfId="0" applyNumberFormat="1" applyFont="1" applyBorder="1" applyAlignment="1">
      <alignment horizontal="center" vertical="top" wrapText="1"/>
    </xf>
    <xf numFmtId="0" fontId="18" fillId="0" borderId="15" xfId="0" applyFont="1" applyBorder="1" applyAlignment="1">
      <alignment horizontal="center" vertical="top" wrapText="1"/>
    </xf>
    <xf numFmtId="176" fontId="5" fillId="0" borderId="15" xfId="57" applyNumberFormat="1" applyFont="1" applyFill="1" applyBorder="1" applyAlignment="1">
      <alignment horizontal="center" vertical="center"/>
    </xf>
    <xf numFmtId="165" fontId="5" fillId="0" borderId="16" xfId="57" applyNumberFormat="1" applyFont="1" applyFill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top" wrapText="1"/>
    </xf>
    <xf numFmtId="0" fontId="8" fillId="0" borderId="15" xfId="0" applyFont="1" applyBorder="1" applyAlignment="1">
      <alignment horizontal="left" vertical="top" wrapText="1"/>
    </xf>
    <xf numFmtId="176" fontId="3" fillId="0" borderId="17" xfId="0" applyNumberFormat="1" applyFont="1" applyFill="1" applyBorder="1" applyAlignment="1">
      <alignment horizontal="center" vertical="center"/>
    </xf>
    <xf numFmtId="165" fontId="3" fillId="0" borderId="18" xfId="57" applyNumberFormat="1" applyFont="1" applyFill="1" applyBorder="1" applyAlignment="1">
      <alignment horizontal="center" vertical="center"/>
    </xf>
    <xf numFmtId="0" fontId="8" fillId="0" borderId="15" xfId="0" applyFont="1" applyBorder="1" applyAlignment="1">
      <alignment vertical="top" wrapText="1"/>
    </xf>
    <xf numFmtId="49" fontId="3" fillId="0" borderId="15" xfId="0" applyNumberFormat="1" applyFont="1" applyBorder="1" applyAlignment="1">
      <alignment horizontal="center" vertical="top" wrapText="1"/>
    </xf>
    <xf numFmtId="176" fontId="3" fillId="0" borderId="15" xfId="0" applyNumberFormat="1" applyFont="1" applyFill="1" applyBorder="1" applyAlignment="1">
      <alignment horizontal="center" vertical="center"/>
    </xf>
    <xf numFmtId="165" fontId="3" fillId="0" borderId="16" xfId="57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8" fillId="0" borderId="17" xfId="0" applyFont="1" applyBorder="1" applyAlignment="1">
      <alignment horizontal="left" vertical="top" wrapText="1"/>
    </xf>
    <xf numFmtId="49" fontId="18" fillId="0" borderId="15" xfId="0" applyNumberFormat="1" applyFont="1" applyBorder="1" applyAlignment="1">
      <alignment horizontal="center" vertical="top" wrapText="1"/>
    </xf>
    <xf numFmtId="176" fontId="5" fillId="0" borderId="15" xfId="0" applyNumberFormat="1" applyFont="1" applyFill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top" wrapText="1"/>
    </xf>
    <xf numFmtId="176" fontId="5" fillId="0" borderId="17" xfId="0" applyNumberFormat="1" applyFont="1" applyFill="1" applyBorder="1" applyAlignment="1">
      <alignment horizontal="center" vertical="center"/>
    </xf>
    <xf numFmtId="165" fontId="5" fillId="0" borderId="18" xfId="57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top" wrapText="1"/>
    </xf>
    <xf numFmtId="49" fontId="3" fillId="0" borderId="15" xfId="0" applyNumberFormat="1" applyFont="1" applyFill="1" applyBorder="1" applyAlignment="1">
      <alignment horizontal="center" vertical="top" wrapText="1"/>
    </xf>
    <xf numFmtId="49" fontId="5" fillId="0" borderId="15" xfId="0" applyNumberFormat="1" applyFont="1" applyBorder="1" applyAlignment="1">
      <alignment horizontal="center" vertical="top" wrapText="1"/>
    </xf>
    <xf numFmtId="176" fontId="3" fillId="0" borderId="15" xfId="0" applyNumberFormat="1" applyFont="1" applyFill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top" wrapText="1"/>
    </xf>
    <xf numFmtId="176" fontId="5" fillId="0" borderId="15" xfId="0" applyNumberFormat="1" applyFont="1" applyFill="1" applyBorder="1" applyAlignment="1">
      <alignment horizontal="center" vertical="center"/>
    </xf>
    <xf numFmtId="0" fontId="7" fillId="0" borderId="15" xfId="0" applyFont="1" applyBorder="1" applyAlignment="1">
      <alignment vertical="top" wrapText="1"/>
    </xf>
    <xf numFmtId="176" fontId="4" fillId="0" borderId="15" xfId="0" applyNumberFormat="1" applyFont="1" applyFill="1" applyBorder="1" applyAlignment="1">
      <alignment horizontal="center" vertical="center"/>
    </xf>
    <xf numFmtId="165" fontId="4" fillId="0" borderId="16" xfId="57" applyNumberFormat="1" applyFont="1" applyFill="1" applyBorder="1" applyAlignment="1">
      <alignment horizontal="center" vertical="center"/>
    </xf>
    <xf numFmtId="0" fontId="3" fillId="0" borderId="19" xfId="0" applyFont="1" applyBorder="1" applyAlignment="1">
      <alignment/>
    </xf>
    <xf numFmtId="49" fontId="3" fillId="0" borderId="20" xfId="0" applyNumberFormat="1" applyFont="1" applyBorder="1" applyAlignment="1">
      <alignment horizontal="center" vertical="top" wrapText="1"/>
    </xf>
    <xf numFmtId="0" fontId="7" fillId="0" borderId="20" xfId="0" applyFont="1" applyBorder="1" applyAlignment="1">
      <alignment horizontal="center" vertical="top" wrapText="1"/>
    </xf>
    <xf numFmtId="176" fontId="4" fillId="0" borderId="20" xfId="0" applyNumberFormat="1" applyFont="1" applyFill="1" applyBorder="1" applyAlignment="1">
      <alignment horizontal="center" vertical="center"/>
    </xf>
    <xf numFmtId="165" fontId="4" fillId="0" borderId="21" xfId="57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 vertical="center" wrapText="1"/>
    </xf>
    <xf numFmtId="164" fontId="4" fillId="0" borderId="22" xfId="0" applyNumberFormat="1" applyFont="1" applyFill="1" applyBorder="1" applyAlignment="1">
      <alignment horizontal="center" vertical="center" wrapText="1"/>
    </xf>
    <xf numFmtId="164" fontId="4" fillId="0" borderId="20" xfId="0" applyNumberFormat="1" applyFont="1" applyFill="1" applyBorder="1" applyAlignment="1">
      <alignment horizontal="center" vertical="center" wrapText="1"/>
    </xf>
    <xf numFmtId="1" fontId="4" fillId="0" borderId="23" xfId="0" applyNumberFormat="1" applyFont="1" applyFill="1" applyBorder="1" applyAlignment="1">
      <alignment horizontal="center" vertical="center" wrapText="1"/>
    </xf>
    <xf numFmtId="1" fontId="4" fillId="0" borderId="21" xfId="0" applyNumberFormat="1" applyFont="1" applyFill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9:F113"/>
  <sheetViews>
    <sheetView tabSelected="1" zoomScaleSheetLayoutView="100" zoomScalePageLayoutView="0" workbookViewId="0" topLeftCell="B62">
      <selection activeCell="E76" sqref="E76"/>
    </sheetView>
  </sheetViews>
  <sheetFormatPr defaultColWidth="9.00390625" defaultRowHeight="12.75"/>
  <cols>
    <col min="1" max="1" width="1.37890625" style="1" hidden="1" customWidth="1"/>
    <col min="2" max="2" width="22.625" style="1" customWidth="1"/>
    <col min="3" max="3" width="71.125" style="2" customWidth="1"/>
    <col min="4" max="5" width="12.375" style="3" customWidth="1"/>
    <col min="6" max="6" width="12.375" style="4" customWidth="1"/>
    <col min="7" max="16384" width="9.125" style="1" customWidth="1"/>
  </cols>
  <sheetData>
    <row r="1" ht="0.75" customHeight="1"/>
    <row r="2" ht="0.75" customHeight="1"/>
    <row r="3" ht="0.75" customHeight="1"/>
    <row r="4" ht="0.75" customHeight="1"/>
    <row r="5" ht="0.75" customHeight="1"/>
    <row r="6" ht="0.75" customHeight="1"/>
    <row r="7" ht="0.75" customHeight="1"/>
    <row r="8" ht="0.75" customHeight="1"/>
    <row r="9" spans="1:6" ht="6" customHeight="1">
      <c r="A9" s="5"/>
      <c r="B9" s="5" t="s">
        <v>149</v>
      </c>
      <c r="F9" s="6"/>
    </row>
    <row r="10" spans="2:6" ht="14.25" customHeight="1">
      <c r="B10" s="79" t="s">
        <v>179</v>
      </c>
      <c r="C10" s="79"/>
      <c r="D10" s="79"/>
      <c r="E10" s="79"/>
      <c r="F10" s="79"/>
    </row>
    <row r="11" spans="2:6" ht="22.5" customHeight="1">
      <c r="B11" s="79"/>
      <c r="C11" s="79"/>
      <c r="D11" s="79"/>
      <c r="E11" s="79"/>
      <c r="F11" s="79"/>
    </row>
    <row r="12" ht="13.5" customHeight="1" thickBot="1">
      <c r="F12" s="7" t="s">
        <v>40</v>
      </c>
    </row>
    <row r="13" spans="1:6" ht="12.75" customHeight="1">
      <c r="A13" s="8"/>
      <c r="B13" s="84" t="s">
        <v>5</v>
      </c>
      <c r="C13" s="85"/>
      <c r="D13" s="80" t="s">
        <v>178</v>
      </c>
      <c r="E13" s="80" t="s">
        <v>49</v>
      </c>
      <c r="F13" s="82" t="s">
        <v>6</v>
      </c>
    </row>
    <row r="14" spans="1:6" ht="25.5" customHeight="1" thickBot="1">
      <c r="A14" s="9"/>
      <c r="B14" s="86"/>
      <c r="C14" s="87"/>
      <c r="D14" s="81"/>
      <c r="E14" s="81"/>
      <c r="F14" s="83"/>
    </row>
    <row r="15" spans="1:6" ht="12.75">
      <c r="A15" s="10"/>
      <c r="B15" s="11" t="s">
        <v>50</v>
      </c>
      <c r="C15" s="12" t="s">
        <v>163</v>
      </c>
      <c r="D15" s="13">
        <f>D16+D20+D22+D25+D32+D33+D40+D42+D44+D47+D48+D19</f>
        <v>204015.99999999997</v>
      </c>
      <c r="E15" s="13">
        <f>E16++E19+E20+E22+E25+E32+E33+E40+E42+E44+E47+E48</f>
        <v>12374.900000000001</v>
      </c>
      <c r="F15" s="14">
        <f aca="true" t="shared" si="0" ref="F15:F46">E15/D15</f>
        <v>0.06065651713591092</v>
      </c>
    </row>
    <row r="16" spans="1:6" ht="12.75">
      <c r="A16" s="10"/>
      <c r="B16" s="15" t="s">
        <v>161</v>
      </c>
      <c r="C16" s="16" t="s">
        <v>158</v>
      </c>
      <c r="D16" s="17">
        <v>113339.2</v>
      </c>
      <c r="E16" s="17">
        <v>4508.2</v>
      </c>
      <c r="F16" s="18">
        <f t="shared" si="0"/>
        <v>0.03977617629205076</v>
      </c>
    </row>
    <row r="17" spans="1:6" ht="12.75" customHeight="1" hidden="1">
      <c r="A17" s="10"/>
      <c r="B17" s="19" t="s">
        <v>7</v>
      </c>
      <c r="C17" s="16" t="s">
        <v>8</v>
      </c>
      <c r="D17" s="17">
        <v>2057</v>
      </c>
      <c r="E17" s="17">
        <v>129.2</v>
      </c>
      <c r="F17" s="18">
        <f t="shared" si="0"/>
        <v>0.06280991735537189</v>
      </c>
    </row>
    <row r="18" spans="1:6" ht="12.75" customHeight="1" hidden="1">
      <c r="A18" s="10"/>
      <c r="B18" s="19" t="s">
        <v>9</v>
      </c>
      <c r="C18" s="16" t="s">
        <v>3</v>
      </c>
      <c r="D18" s="17">
        <v>31531</v>
      </c>
      <c r="E18" s="17">
        <v>6209.1</v>
      </c>
      <c r="F18" s="18">
        <f t="shared" si="0"/>
        <v>0.1969204909454188</v>
      </c>
    </row>
    <row r="19" spans="1:6" ht="13.5" customHeight="1">
      <c r="A19" s="10"/>
      <c r="B19" s="20" t="s">
        <v>160</v>
      </c>
      <c r="C19" s="16" t="s">
        <v>148</v>
      </c>
      <c r="D19" s="17">
        <v>1721.8</v>
      </c>
      <c r="E19" s="17">
        <v>179.8</v>
      </c>
      <c r="F19" s="18">
        <f t="shared" si="0"/>
        <v>0.10442560111511211</v>
      </c>
    </row>
    <row r="20" spans="1:6" ht="12.75">
      <c r="A20" s="10"/>
      <c r="B20" s="20" t="s">
        <v>159</v>
      </c>
      <c r="C20" s="16" t="s">
        <v>10</v>
      </c>
      <c r="D20" s="17">
        <v>23726.2</v>
      </c>
      <c r="E20" s="17">
        <v>4081.5</v>
      </c>
      <c r="F20" s="18">
        <f t="shared" si="0"/>
        <v>0.17202501875563722</v>
      </c>
    </row>
    <row r="21" spans="1:6" ht="12.75" customHeight="1" hidden="1">
      <c r="A21" s="10"/>
      <c r="B21" s="19" t="s">
        <v>51</v>
      </c>
      <c r="C21" s="16" t="s">
        <v>11</v>
      </c>
      <c r="D21" s="17">
        <v>19530</v>
      </c>
      <c r="E21" s="17">
        <v>1429.2</v>
      </c>
      <c r="F21" s="18">
        <f t="shared" si="0"/>
        <v>0.07317972350230414</v>
      </c>
    </row>
    <row r="22" spans="1:6" ht="12.75">
      <c r="A22" s="10"/>
      <c r="B22" s="19" t="s">
        <v>12</v>
      </c>
      <c r="C22" s="16" t="s">
        <v>13</v>
      </c>
      <c r="D22" s="17">
        <v>28148.3</v>
      </c>
      <c r="E22" s="17">
        <v>1226.6</v>
      </c>
      <c r="F22" s="18">
        <f t="shared" si="0"/>
        <v>0.04357634386446073</v>
      </c>
    </row>
    <row r="23" spans="1:6" ht="12.75" customHeight="1" hidden="1">
      <c r="A23" s="10"/>
      <c r="B23" s="19" t="s">
        <v>52</v>
      </c>
      <c r="C23" s="21" t="s">
        <v>4</v>
      </c>
      <c r="D23" s="17">
        <v>0</v>
      </c>
      <c r="E23" s="17">
        <v>0</v>
      </c>
      <c r="F23" s="18" t="e">
        <f t="shared" si="0"/>
        <v>#DIV/0!</v>
      </c>
    </row>
    <row r="24" spans="1:6" ht="12.75" customHeight="1" hidden="1">
      <c r="A24" s="10"/>
      <c r="B24" s="19" t="s">
        <v>53</v>
      </c>
      <c r="C24" s="21" t="s">
        <v>14</v>
      </c>
      <c r="D24" s="17">
        <v>3200</v>
      </c>
      <c r="E24" s="17">
        <v>15.2</v>
      </c>
      <c r="F24" s="18">
        <f t="shared" si="0"/>
        <v>0.00475</v>
      </c>
    </row>
    <row r="25" spans="1:6" ht="12.75">
      <c r="A25" s="10"/>
      <c r="B25" s="19" t="s">
        <v>15</v>
      </c>
      <c r="C25" s="16" t="s">
        <v>16</v>
      </c>
      <c r="D25" s="17">
        <v>12516.5</v>
      </c>
      <c r="E25" s="17">
        <v>704.3</v>
      </c>
      <c r="F25" s="18">
        <f t="shared" si="0"/>
        <v>0.05626972396436703</v>
      </c>
    </row>
    <row r="26" spans="1:6" ht="25.5" customHeight="1" hidden="1">
      <c r="A26" s="10"/>
      <c r="B26" s="19" t="s">
        <v>54</v>
      </c>
      <c r="C26" s="16" t="s">
        <v>17</v>
      </c>
      <c r="D26" s="17">
        <v>4040</v>
      </c>
      <c r="E26" s="17">
        <v>388</v>
      </c>
      <c r="F26" s="18">
        <f t="shared" si="0"/>
        <v>0.09603960396039604</v>
      </c>
    </row>
    <row r="27" spans="1:6" ht="12.75" customHeight="1" hidden="1">
      <c r="A27" s="10"/>
      <c r="B27" s="19" t="s">
        <v>47</v>
      </c>
      <c r="C27" s="16" t="s">
        <v>46</v>
      </c>
      <c r="D27" s="17">
        <v>0</v>
      </c>
      <c r="E27" s="17">
        <v>280.9</v>
      </c>
      <c r="F27" s="18" t="e">
        <f t="shared" si="0"/>
        <v>#DIV/0!</v>
      </c>
    </row>
    <row r="28" spans="1:6" ht="25.5" customHeight="1" hidden="1">
      <c r="A28" s="10"/>
      <c r="B28" s="22" t="s">
        <v>55</v>
      </c>
      <c r="C28" s="16" t="s">
        <v>56</v>
      </c>
      <c r="D28" s="17">
        <v>736519.6</v>
      </c>
      <c r="E28" s="17">
        <v>76958.6</v>
      </c>
      <c r="F28" s="18">
        <f t="shared" si="0"/>
        <v>0.10448954786810834</v>
      </c>
    </row>
    <row r="29" spans="1:6" ht="28.5" customHeight="1" hidden="1">
      <c r="A29" s="10"/>
      <c r="B29" s="22" t="s">
        <v>57</v>
      </c>
      <c r="C29" s="23" t="s">
        <v>58</v>
      </c>
      <c r="D29" s="17">
        <v>0</v>
      </c>
      <c r="E29" s="17">
        <v>0</v>
      </c>
      <c r="F29" s="18" t="e">
        <f t="shared" si="0"/>
        <v>#DIV/0!</v>
      </c>
    </row>
    <row r="30" spans="1:6" ht="12.75" hidden="1">
      <c r="A30" s="10"/>
      <c r="B30" s="19" t="s">
        <v>59</v>
      </c>
      <c r="C30" s="24" t="s">
        <v>60</v>
      </c>
      <c r="D30" s="17"/>
      <c r="E30" s="17"/>
      <c r="F30" s="18" t="e">
        <f t="shared" si="0"/>
        <v>#DIV/0!</v>
      </c>
    </row>
    <row r="31" spans="1:6" ht="12.75" hidden="1">
      <c r="A31" s="10"/>
      <c r="B31" s="19" t="s">
        <v>61</v>
      </c>
      <c r="C31" s="16" t="s">
        <v>62</v>
      </c>
      <c r="D31" s="17"/>
      <c r="E31" s="17"/>
      <c r="F31" s="18" t="e">
        <f t="shared" si="0"/>
        <v>#DIV/0!</v>
      </c>
    </row>
    <row r="32" spans="1:6" ht="25.5">
      <c r="A32" s="10"/>
      <c r="B32" s="19" t="s">
        <v>167</v>
      </c>
      <c r="C32" s="16" t="s">
        <v>168</v>
      </c>
      <c r="D32" s="17">
        <v>0</v>
      </c>
      <c r="E32" s="17">
        <v>0</v>
      </c>
      <c r="F32" s="18" t="s">
        <v>164</v>
      </c>
    </row>
    <row r="33" spans="1:6" ht="12.75" customHeight="1">
      <c r="A33" s="10"/>
      <c r="B33" s="19" t="s">
        <v>18</v>
      </c>
      <c r="C33" s="16" t="s">
        <v>63</v>
      </c>
      <c r="D33" s="17">
        <v>19426.5</v>
      </c>
      <c r="E33" s="17">
        <v>1500.2</v>
      </c>
      <c r="F33" s="18">
        <f t="shared" si="0"/>
        <v>0.0772244099554732</v>
      </c>
    </row>
    <row r="34" spans="1:6" ht="25.5" hidden="1">
      <c r="A34" s="10"/>
      <c r="B34" s="19" t="s">
        <v>19</v>
      </c>
      <c r="C34" s="16" t="s">
        <v>20</v>
      </c>
      <c r="D34" s="17"/>
      <c r="E34" s="17"/>
      <c r="F34" s="18" t="e">
        <f t="shared" si="0"/>
        <v>#DIV/0!</v>
      </c>
    </row>
    <row r="35" spans="1:6" s="4" customFormat="1" ht="12.75" hidden="1">
      <c r="A35" s="25"/>
      <c r="B35" s="19" t="s">
        <v>71</v>
      </c>
      <c r="C35" s="26" t="s">
        <v>81</v>
      </c>
      <c r="D35" s="17"/>
      <c r="E35" s="17"/>
      <c r="F35" s="18" t="e">
        <f t="shared" si="0"/>
        <v>#DIV/0!</v>
      </c>
    </row>
    <row r="36" spans="1:6" s="4" customFormat="1" ht="12.75" hidden="1">
      <c r="A36" s="25"/>
      <c r="B36" s="19" t="s">
        <v>84</v>
      </c>
      <c r="C36" s="26" t="s">
        <v>85</v>
      </c>
      <c r="D36" s="17"/>
      <c r="E36" s="17"/>
      <c r="F36" s="18" t="e">
        <f t="shared" si="0"/>
        <v>#DIV/0!</v>
      </c>
    </row>
    <row r="37" spans="1:6" s="4" customFormat="1" ht="12.75" hidden="1">
      <c r="A37" s="25"/>
      <c r="B37" s="19" t="s">
        <v>70</v>
      </c>
      <c r="C37" s="16" t="s">
        <v>74</v>
      </c>
      <c r="D37" s="17"/>
      <c r="E37" s="17"/>
      <c r="F37" s="18" t="e">
        <f t="shared" si="0"/>
        <v>#DIV/0!</v>
      </c>
    </row>
    <row r="38" spans="1:6" ht="12.75" hidden="1">
      <c r="A38" s="10"/>
      <c r="B38" s="27" t="s">
        <v>80</v>
      </c>
      <c r="C38" s="16" t="s">
        <v>75</v>
      </c>
      <c r="D38" s="17"/>
      <c r="E38" s="17"/>
      <c r="F38" s="18" t="e">
        <f t="shared" si="0"/>
        <v>#DIV/0!</v>
      </c>
    </row>
    <row r="39" spans="1:6" s="29" customFormat="1" ht="12.75" hidden="1">
      <c r="A39" s="28"/>
      <c r="B39" s="27" t="s">
        <v>80</v>
      </c>
      <c r="C39" s="16" t="s">
        <v>76</v>
      </c>
      <c r="D39" s="17"/>
      <c r="E39" s="17"/>
      <c r="F39" s="18" t="e">
        <f t="shared" si="0"/>
        <v>#DIV/0!</v>
      </c>
    </row>
    <row r="40" spans="1:6" s="29" customFormat="1" ht="14.25" customHeight="1">
      <c r="A40" s="28"/>
      <c r="B40" s="30" t="s">
        <v>162</v>
      </c>
      <c r="C40" s="16" t="s">
        <v>21</v>
      </c>
      <c r="D40" s="17">
        <v>130.6</v>
      </c>
      <c r="E40" s="17">
        <v>4.7</v>
      </c>
      <c r="F40" s="18">
        <f t="shared" si="0"/>
        <v>0.03598774885145483</v>
      </c>
    </row>
    <row r="41" spans="1:6" s="29" customFormat="1" ht="12.75" hidden="1">
      <c r="A41" s="28"/>
      <c r="B41" s="19" t="s">
        <v>22</v>
      </c>
      <c r="C41" s="16" t="s">
        <v>23</v>
      </c>
      <c r="D41" s="17"/>
      <c r="E41" s="17"/>
      <c r="F41" s="18" t="e">
        <f t="shared" si="0"/>
        <v>#DIV/0!</v>
      </c>
    </row>
    <row r="42" spans="1:6" ht="25.5">
      <c r="A42" s="10"/>
      <c r="B42" s="31" t="s">
        <v>65</v>
      </c>
      <c r="C42" s="32" t="s">
        <v>66</v>
      </c>
      <c r="D42" s="33">
        <v>0</v>
      </c>
      <c r="E42" s="33">
        <v>0</v>
      </c>
      <c r="F42" s="18" t="s">
        <v>164</v>
      </c>
    </row>
    <row r="43" spans="1:6" ht="25.5" hidden="1">
      <c r="A43" s="10"/>
      <c r="B43" s="31" t="s">
        <v>64</v>
      </c>
      <c r="C43" s="32" t="s">
        <v>67</v>
      </c>
      <c r="D43" s="33"/>
      <c r="E43" s="17"/>
      <c r="F43" s="18" t="e">
        <f t="shared" si="0"/>
        <v>#DIV/0!</v>
      </c>
    </row>
    <row r="44" spans="1:6" ht="12.75" customHeight="1">
      <c r="A44" s="10"/>
      <c r="B44" s="19" t="s">
        <v>24</v>
      </c>
      <c r="C44" s="16" t="s">
        <v>25</v>
      </c>
      <c r="D44" s="17">
        <v>1500</v>
      </c>
      <c r="E44" s="17">
        <v>42.7</v>
      </c>
      <c r="F44" s="18">
        <f t="shared" si="0"/>
        <v>0.028466666666666668</v>
      </c>
    </row>
    <row r="45" spans="1:6" ht="12.75" hidden="1">
      <c r="A45" s="10"/>
      <c r="B45" s="19"/>
      <c r="C45" s="16" t="s">
        <v>72</v>
      </c>
      <c r="D45" s="17"/>
      <c r="E45" s="17"/>
      <c r="F45" s="14" t="e">
        <f t="shared" si="0"/>
        <v>#DIV/0!</v>
      </c>
    </row>
    <row r="46" spans="1:6" ht="12.75" hidden="1">
      <c r="A46" s="10"/>
      <c r="B46" s="19"/>
      <c r="C46" s="16" t="s">
        <v>73</v>
      </c>
      <c r="D46" s="17"/>
      <c r="E46" s="17"/>
      <c r="F46" s="14" t="e">
        <f t="shared" si="0"/>
        <v>#DIV/0!</v>
      </c>
    </row>
    <row r="47" spans="1:6" ht="12.75">
      <c r="A47" s="10"/>
      <c r="B47" s="19" t="s">
        <v>26</v>
      </c>
      <c r="C47" s="16" t="s">
        <v>27</v>
      </c>
      <c r="D47" s="17">
        <v>3436.9</v>
      </c>
      <c r="E47" s="17">
        <v>127.5</v>
      </c>
      <c r="F47" s="18">
        <f aca="true" t="shared" si="1" ref="F47:F53">E47/D47</f>
        <v>0.03709738427070907</v>
      </c>
    </row>
    <row r="48" spans="1:6" ht="13.5" customHeight="1">
      <c r="A48" s="10"/>
      <c r="B48" s="19" t="s">
        <v>48</v>
      </c>
      <c r="C48" s="16" t="s">
        <v>82</v>
      </c>
      <c r="D48" s="17">
        <v>70</v>
      </c>
      <c r="E48" s="17">
        <v>-0.6</v>
      </c>
      <c r="F48" s="18" t="s">
        <v>164</v>
      </c>
    </row>
    <row r="49" spans="1:6" ht="25.5" customHeight="1">
      <c r="A49" s="10"/>
      <c r="B49" s="34" t="s">
        <v>28</v>
      </c>
      <c r="C49" s="35" t="s">
        <v>156</v>
      </c>
      <c r="D49" s="36">
        <v>995461.4</v>
      </c>
      <c r="E49" s="36">
        <v>28918.9</v>
      </c>
      <c r="F49" s="14">
        <f t="shared" si="1"/>
        <v>0.029050749732737</v>
      </c>
    </row>
    <row r="50" spans="1:6" ht="12.75">
      <c r="A50" s="10"/>
      <c r="B50" s="34" t="s">
        <v>175</v>
      </c>
      <c r="C50" s="35" t="s">
        <v>176</v>
      </c>
      <c r="D50" s="36">
        <v>0</v>
      </c>
      <c r="E50" s="36">
        <v>0</v>
      </c>
      <c r="F50" s="14">
        <v>0</v>
      </c>
    </row>
    <row r="51" spans="1:6" ht="12.75">
      <c r="A51" s="10"/>
      <c r="B51" s="34" t="s">
        <v>171</v>
      </c>
      <c r="C51" s="35" t="s">
        <v>172</v>
      </c>
      <c r="D51" s="36">
        <v>0</v>
      </c>
      <c r="E51" s="36">
        <v>0</v>
      </c>
      <c r="F51" s="14">
        <v>0</v>
      </c>
    </row>
    <row r="52" spans="1:6" ht="12.75">
      <c r="A52" s="10"/>
      <c r="B52" s="34" t="s">
        <v>157</v>
      </c>
      <c r="C52" s="35" t="s">
        <v>83</v>
      </c>
      <c r="D52" s="36">
        <v>0</v>
      </c>
      <c r="E52" s="36">
        <v>-2046</v>
      </c>
      <c r="F52" s="14">
        <v>0</v>
      </c>
    </row>
    <row r="53" spans="1:6" ht="12.75">
      <c r="A53" s="10"/>
      <c r="B53" s="37"/>
      <c r="C53" s="38" t="s">
        <v>1</v>
      </c>
      <c r="D53" s="36">
        <f>D15+D49+D50+D51+D52</f>
        <v>1199477.4</v>
      </c>
      <c r="E53" s="36">
        <f>E15+E49+E50+E51+E52</f>
        <v>39247.8</v>
      </c>
      <c r="F53" s="14">
        <f t="shared" si="1"/>
        <v>0.03272074988657561</v>
      </c>
    </row>
    <row r="54" spans="1:6" ht="18" customHeight="1">
      <c r="A54" s="10"/>
      <c r="B54" s="37"/>
      <c r="C54" s="39" t="s">
        <v>109</v>
      </c>
      <c r="D54" s="40"/>
      <c r="E54" s="41"/>
      <c r="F54" s="42"/>
    </row>
    <row r="55" spans="1:6" ht="12.75">
      <c r="A55" s="10"/>
      <c r="B55" s="43" t="s">
        <v>29</v>
      </c>
      <c r="C55" s="44" t="s">
        <v>86</v>
      </c>
      <c r="D55" s="45">
        <f>+D56+D57+D58+D59+D60+D61+D62+D63</f>
        <v>66378.1</v>
      </c>
      <c r="E55" s="45">
        <f>+E56+E57+E58+E59+E60+E61+E62+E63</f>
        <v>1828.5</v>
      </c>
      <c r="F55" s="46">
        <f aca="true" t="shared" si="2" ref="F55:F60">E55/D55</f>
        <v>0.027546736046979346</v>
      </c>
    </row>
    <row r="56" spans="1:6" ht="25.5">
      <c r="A56" s="10"/>
      <c r="B56" s="47" t="s">
        <v>110</v>
      </c>
      <c r="C56" s="48" t="s">
        <v>155</v>
      </c>
      <c r="D56" s="49">
        <v>1406.7</v>
      </c>
      <c r="E56" s="49">
        <v>50</v>
      </c>
      <c r="F56" s="50">
        <f t="shared" si="2"/>
        <v>0.03554418141750195</v>
      </c>
    </row>
    <row r="57" spans="1:6" ht="26.25" customHeight="1">
      <c r="A57" s="10"/>
      <c r="B57" s="47" t="s">
        <v>105</v>
      </c>
      <c r="C57" s="51" t="s">
        <v>152</v>
      </c>
      <c r="D57" s="49">
        <v>4923.6</v>
      </c>
      <c r="E57" s="49">
        <v>114.2</v>
      </c>
      <c r="F57" s="50">
        <f t="shared" si="2"/>
        <v>0.0231944105938744</v>
      </c>
    </row>
    <row r="58" spans="1:6" ht="38.25">
      <c r="A58" s="10"/>
      <c r="B58" s="52" t="s">
        <v>42</v>
      </c>
      <c r="C58" s="51" t="s">
        <v>111</v>
      </c>
      <c r="D58" s="53">
        <v>27627</v>
      </c>
      <c r="E58" s="53">
        <v>429.2</v>
      </c>
      <c r="F58" s="54">
        <f t="shared" si="2"/>
        <v>0.015535526839685815</v>
      </c>
    </row>
    <row r="59" spans="1:6" ht="12.75">
      <c r="A59" s="10"/>
      <c r="B59" s="47" t="s">
        <v>165</v>
      </c>
      <c r="C59" s="51" t="s">
        <v>166</v>
      </c>
      <c r="D59" s="53">
        <v>13.2</v>
      </c>
      <c r="E59" s="53">
        <v>0</v>
      </c>
      <c r="F59" s="50">
        <v>0</v>
      </c>
    </row>
    <row r="60" spans="1:6" s="56" customFormat="1" ht="25.5">
      <c r="A60" s="55"/>
      <c r="B60" s="47" t="s">
        <v>106</v>
      </c>
      <c r="C60" s="48" t="s">
        <v>154</v>
      </c>
      <c r="D60" s="49">
        <v>11235</v>
      </c>
      <c r="E60" s="49">
        <v>699.4</v>
      </c>
      <c r="F60" s="50">
        <f t="shared" si="2"/>
        <v>0.062251891410769915</v>
      </c>
    </row>
    <row r="61" spans="1:6" ht="12.75">
      <c r="A61" s="10"/>
      <c r="B61" s="47" t="s">
        <v>107</v>
      </c>
      <c r="C61" s="48" t="s">
        <v>153</v>
      </c>
      <c r="D61" s="49">
        <v>0</v>
      </c>
      <c r="E61" s="49">
        <v>0</v>
      </c>
      <c r="F61" s="50">
        <v>0</v>
      </c>
    </row>
    <row r="62" spans="1:6" ht="12.75">
      <c r="A62" s="10"/>
      <c r="B62" s="47" t="s">
        <v>108</v>
      </c>
      <c r="C62" s="57" t="s">
        <v>87</v>
      </c>
      <c r="D62" s="49">
        <v>2650</v>
      </c>
      <c r="E62" s="49">
        <v>0</v>
      </c>
      <c r="F62" s="50">
        <v>0</v>
      </c>
    </row>
    <row r="63" spans="1:6" ht="12.75">
      <c r="A63" s="10"/>
      <c r="B63" s="52" t="s">
        <v>128</v>
      </c>
      <c r="C63" s="51" t="s">
        <v>88</v>
      </c>
      <c r="D63" s="53">
        <v>18522.6</v>
      </c>
      <c r="E63" s="53">
        <v>535.7</v>
      </c>
      <c r="F63" s="54">
        <f aca="true" t="shared" si="3" ref="F63:F97">E63/D63</f>
        <v>0.028921425717771808</v>
      </c>
    </row>
    <row r="64" spans="1:6" ht="12.75">
      <c r="A64" s="10"/>
      <c r="B64" s="58" t="s">
        <v>68</v>
      </c>
      <c r="C64" s="44" t="s">
        <v>69</v>
      </c>
      <c r="D64" s="59">
        <f>+D65</f>
        <v>813</v>
      </c>
      <c r="E64" s="59">
        <f>+E65</f>
        <v>13.5</v>
      </c>
      <c r="F64" s="46">
        <f t="shared" si="3"/>
        <v>0.016605166051660517</v>
      </c>
    </row>
    <row r="65" spans="1:6" ht="12.75">
      <c r="A65" s="10"/>
      <c r="B65" s="52" t="s">
        <v>77</v>
      </c>
      <c r="C65" s="51" t="s">
        <v>89</v>
      </c>
      <c r="D65" s="53">
        <v>813</v>
      </c>
      <c r="E65" s="53">
        <v>13.5</v>
      </c>
      <c r="F65" s="54">
        <f t="shared" si="3"/>
        <v>0.016605166051660517</v>
      </c>
    </row>
    <row r="66" spans="1:6" ht="12.75">
      <c r="A66" s="10"/>
      <c r="B66" s="60" t="s">
        <v>30</v>
      </c>
      <c r="C66" s="44" t="s">
        <v>151</v>
      </c>
      <c r="D66" s="61">
        <f>+D67+D68</f>
        <v>3575.3999999999996</v>
      </c>
      <c r="E66" s="61">
        <f>+E67+E68</f>
        <v>22.3</v>
      </c>
      <c r="F66" s="62">
        <f t="shared" si="3"/>
        <v>0.006237064384404543</v>
      </c>
    </row>
    <row r="67" spans="1:6" ht="25.5">
      <c r="A67" s="10"/>
      <c r="B67" s="52" t="s">
        <v>130</v>
      </c>
      <c r="C67" s="51" t="s">
        <v>129</v>
      </c>
      <c r="D67" s="53">
        <v>1850.3</v>
      </c>
      <c r="E67" s="53">
        <v>0</v>
      </c>
      <c r="F67" s="54">
        <f t="shared" si="3"/>
        <v>0</v>
      </c>
    </row>
    <row r="68" spans="1:6" ht="12.75">
      <c r="A68" s="10"/>
      <c r="B68" s="52" t="s">
        <v>112</v>
      </c>
      <c r="C68" s="51" t="s">
        <v>90</v>
      </c>
      <c r="D68" s="53">
        <v>1725.1</v>
      </c>
      <c r="E68" s="53">
        <v>22.3</v>
      </c>
      <c r="F68" s="54">
        <f t="shared" si="3"/>
        <v>0.012926786852936063</v>
      </c>
    </row>
    <row r="69" spans="1:6" ht="12.75">
      <c r="A69" s="10">
        <v>79</v>
      </c>
      <c r="B69" s="63" t="s">
        <v>31</v>
      </c>
      <c r="C69" s="44" t="s">
        <v>41</v>
      </c>
      <c r="D69" s="59">
        <f>+D70+D71+D73+D72</f>
        <v>48960.3</v>
      </c>
      <c r="E69" s="59">
        <f>+E70+E71+E73+E72</f>
        <v>35.3</v>
      </c>
      <c r="F69" s="46">
        <f t="shared" si="3"/>
        <v>0.0007209923141810813</v>
      </c>
    </row>
    <row r="70" spans="1:6" ht="12.75">
      <c r="A70" s="10">
        <v>80</v>
      </c>
      <c r="B70" s="64" t="s">
        <v>113</v>
      </c>
      <c r="C70" s="51" t="s">
        <v>91</v>
      </c>
      <c r="D70" s="53">
        <v>210.8</v>
      </c>
      <c r="E70" s="53">
        <v>0</v>
      </c>
      <c r="F70" s="54">
        <f t="shared" si="3"/>
        <v>0</v>
      </c>
    </row>
    <row r="71" spans="1:6" ht="12.75">
      <c r="A71" s="10">
        <v>82</v>
      </c>
      <c r="B71" s="64" t="s">
        <v>32</v>
      </c>
      <c r="C71" s="51" t="s">
        <v>92</v>
      </c>
      <c r="D71" s="53">
        <v>18440</v>
      </c>
      <c r="E71" s="53">
        <v>0</v>
      </c>
      <c r="F71" s="54">
        <f t="shared" si="3"/>
        <v>0</v>
      </c>
    </row>
    <row r="72" spans="1:6" ht="12.75">
      <c r="A72" s="10"/>
      <c r="B72" s="64" t="s">
        <v>146</v>
      </c>
      <c r="C72" s="51" t="s">
        <v>147</v>
      </c>
      <c r="D72" s="53">
        <v>26862.8</v>
      </c>
      <c r="E72" s="53">
        <v>0</v>
      </c>
      <c r="F72" s="54">
        <f t="shared" si="3"/>
        <v>0</v>
      </c>
    </row>
    <row r="73" spans="1:6" ht="18" customHeight="1">
      <c r="A73" s="10"/>
      <c r="B73" s="52" t="s">
        <v>78</v>
      </c>
      <c r="C73" s="51" t="s">
        <v>43</v>
      </c>
      <c r="D73" s="53">
        <v>3446.7</v>
      </c>
      <c r="E73" s="53">
        <v>35.3</v>
      </c>
      <c r="F73" s="54">
        <f t="shared" si="3"/>
        <v>0.01024168044796472</v>
      </c>
    </row>
    <row r="74" spans="1:6" ht="12.75">
      <c r="A74" s="10"/>
      <c r="B74" s="65" t="s">
        <v>33</v>
      </c>
      <c r="C74" s="44" t="s">
        <v>0</v>
      </c>
      <c r="D74" s="59">
        <f>+D75+D76+D77+D78</f>
        <v>139886.5</v>
      </c>
      <c r="E74" s="59">
        <f>+E75+E76+E77+E78</f>
        <v>1824.6</v>
      </c>
      <c r="F74" s="46">
        <f t="shared" si="3"/>
        <v>0.013043431639221796</v>
      </c>
    </row>
    <row r="75" spans="1:6" ht="12.75">
      <c r="A75" s="10"/>
      <c r="B75" s="52" t="s">
        <v>34</v>
      </c>
      <c r="C75" s="51" t="s">
        <v>93</v>
      </c>
      <c r="D75" s="53">
        <v>6197.4</v>
      </c>
      <c r="E75" s="53">
        <v>618.9</v>
      </c>
      <c r="F75" s="54">
        <f t="shared" si="3"/>
        <v>0.09986445928937943</v>
      </c>
    </row>
    <row r="76" spans="1:6" ht="12.75">
      <c r="A76" s="10"/>
      <c r="B76" s="52" t="s">
        <v>35</v>
      </c>
      <c r="C76" s="51" t="s">
        <v>94</v>
      </c>
      <c r="D76" s="53">
        <v>102648.6</v>
      </c>
      <c r="E76" s="53">
        <v>0</v>
      </c>
      <c r="F76" s="54">
        <f t="shared" si="3"/>
        <v>0</v>
      </c>
    </row>
    <row r="77" spans="1:6" ht="12.75">
      <c r="A77" s="10"/>
      <c r="B77" s="52" t="s">
        <v>131</v>
      </c>
      <c r="C77" s="51" t="s">
        <v>132</v>
      </c>
      <c r="D77" s="66">
        <v>18040.9</v>
      </c>
      <c r="E77" s="53">
        <v>950.4</v>
      </c>
      <c r="F77" s="54">
        <f t="shared" si="3"/>
        <v>0.05268029865472343</v>
      </c>
    </row>
    <row r="78" spans="1:6" ht="14.25" customHeight="1">
      <c r="A78" s="10"/>
      <c r="B78" s="52" t="s">
        <v>79</v>
      </c>
      <c r="C78" s="51" t="s">
        <v>114</v>
      </c>
      <c r="D78" s="53">
        <v>12999.6</v>
      </c>
      <c r="E78" s="53">
        <v>255.3</v>
      </c>
      <c r="F78" s="54">
        <f t="shared" si="3"/>
        <v>0.019639065817409766</v>
      </c>
    </row>
    <row r="79" spans="1:6" ht="12.75">
      <c r="A79" s="10"/>
      <c r="B79" s="65" t="s">
        <v>36</v>
      </c>
      <c r="C79" s="44" t="s">
        <v>2</v>
      </c>
      <c r="D79" s="59">
        <f>+D80+D81+D82+D83+D84</f>
        <v>719143.5999999999</v>
      </c>
      <c r="E79" s="59">
        <f>+E80+E81+E82+E83+E84</f>
        <v>22906.9</v>
      </c>
      <c r="F79" s="54">
        <f t="shared" si="3"/>
        <v>0.0318530262940531</v>
      </c>
    </row>
    <row r="80" spans="1:6" ht="12.75">
      <c r="A80" s="10"/>
      <c r="B80" s="52" t="s">
        <v>115</v>
      </c>
      <c r="C80" s="51" t="s">
        <v>95</v>
      </c>
      <c r="D80" s="53">
        <v>291174.3</v>
      </c>
      <c r="E80" s="53">
        <v>9473.9</v>
      </c>
      <c r="F80" s="54">
        <f t="shared" si="3"/>
        <v>0.032536868810193756</v>
      </c>
    </row>
    <row r="81" spans="1:6" ht="12.75">
      <c r="A81" s="10"/>
      <c r="B81" s="52" t="s">
        <v>116</v>
      </c>
      <c r="C81" s="51" t="s">
        <v>96</v>
      </c>
      <c r="D81" s="53">
        <v>307010.1</v>
      </c>
      <c r="E81" s="53">
        <v>10527.5</v>
      </c>
      <c r="F81" s="54">
        <f t="shared" si="3"/>
        <v>0.034290402823881044</v>
      </c>
    </row>
    <row r="82" spans="1:6" ht="12.75">
      <c r="A82" s="10"/>
      <c r="B82" s="52" t="s">
        <v>169</v>
      </c>
      <c r="C82" s="51" t="s">
        <v>170</v>
      </c>
      <c r="D82" s="53">
        <v>51347.7</v>
      </c>
      <c r="E82" s="53">
        <v>1344.8</v>
      </c>
      <c r="F82" s="54">
        <f t="shared" si="3"/>
        <v>0.026190072778332817</v>
      </c>
    </row>
    <row r="83" spans="1:6" ht="12.75">
      <c r="A83" s="10"/>
      <c r="B83" s="52" t="s">
        <v>117</v>
      </c>
      <c r="C83" s="51" t="s">
        <v>118</v>
      </c>
      <c r="D83" s="53">
        <v>26799.8</v>
      </c>
      <c r="E83" s="53">
        <v>263.2</v>
      </c>
      <c r="F83" s="54">
        <f t="shared" si="3"/>
        <v>0.009820968813200099</v>
      </c>
    </row>
    <row r="84" spans="1:6" ht="12.75">
      <c r="A84" s="10"/>
      <c r="B84" s="52" t="s">
        <v>44</v>
      </c>
      <c r="C84" s="51" t="s">
        <v>97</v>
      </c>
      <c r="D84" s="53">
        <v>42811.7</v>
      </c>
      <c r="E84" s="53">
        <v>1297.5</v>
      </c>
      <c r="F84" s="54">
        <f t="shared" si="3"/>
        <v>0.030307135666184714</v>
      </c>
    </row>
    <row r="85" spans="1:6" ht="12.75">
      <c r="A85" s="10"/>
      <c r="B85" s="60" t="s">
        <v>37</v>
      </c>
      <c r="C85" s="44" t="s">
        <v>150</v>
      </c>
      <c r="D85" s="61">
        <f>+D86+D87</f>
        <v>71265.9</v>
      </c>
      <c r="E85" s="61">
        <f>+E86+E87</f>
        <v>958</v>
      </c>
      <c r="F85" s="62">
        <f t="shared" si="3"/>
        <v>0.013442614209600946</v>
      </c>
    </row>
    <row r="86" spans="1:6" ht="12.75">
      <c r="A86" s="10"/>
      <c r="B86" s="52" t="s">
        <v>119</v>
      </c>
      <c r="C86" s="51" t="s">
        <v>98</v>
      </c>
      <c r="D86" s="53">
        <v>49739.7</v>
      </c>
      <c r="E86" s="53">
        <v>546.6</v>
      </c>
      <c r="F86" s="54">
        <f t="shared" si="3"/>
        <v>0.010989209826356011</v>
      </c>
    </row>
    <row r="87" spans="1:6" ht="13.5" customHeight="1">
      <c r="A87" s="10"/>
      <c r="B87" s="52" t="s">
        <v>133</v>
      </c>
      <c r="C87" s="51" t="s">
        <v>120</v>
      </c>
      <c r="D87" s="53">
        <v>21526.2</v>
      </c>
      <c r="E87" s="53">
        <v>411.4</v>
      </c>
      <c r="F87" s="54">
        <f t="shared" si="3"/>
        <v>0.019111594243294217</v>
      </c>
    </row>
    <row r="88" spans="1:6" ht="12.75">
      <c r="A88" s="10"/>
      <c r="B88" s="65" t="s">
        <v>38</v>
      </c>
      <c r="C88" s="44" t="s">
        <v>121</v>
      </c>
      <c r="D88" s="59">
        <f>+D89</f>
        <v>76.3</v>
      </c>
      <c r="E88" s="59">
        <f>+E89</f>
        <v>0</v>
      </c>
      <c r="F88" s="46">
        <f t="shared" si="3"/>
        <v>0</v>
      </c>
    </row>
    <row r="89" spans="1:6" ht="12.75">
      <c r="A89" s="10"/>
      <c r="B89" s="52" t="s">
        <v>134</v>
      </c>
      <c r="C89" s="51" t="s">
        <v>135</v>
      </c>
      <c r="D89" s="53">
        <v>76.3</v>
      </c>
      <c r="E89" s="53">
        <v>0</v>
      </c>
      <c r="F89" s="54">
        <f t="shared" si="3"/>
        <v>0</v>
      </c>
    </row>
    <row r="90" spans="1:6" ht="12.75">
      <c r="A90" s="10"/>
      <c r="B90" s="65" t="s">
        <v>122</v>
      </c>
      <c r="C90" s="44" t="s">
        <v>39</v>
      </c>
      <c r="D90" s="59">
        <f>+D91+D92+D93+D94+D95</f>
        <v>86832.20000000001</v>
      </c>
      <c r="E90" s="59">
        <f>+E91+E92+E93+E94+E95</f>
        <v>1728.1</v>
      </c>
      <c r="F90" s="46">
        <f t="shared" si="3"/>
        <v>0.019901603322269847</v>
      </c>
    </row>
    <row r="91" spans="1:6" ht="12.75">
      <c r="A91" s="10"/>
      <c r="B91" s="52" t="s">
        <v>123</v>
      </c>
      <c r="C91" s="51" t="s">
        <v>99</v>
      </c>
      <c r="D91" s="53">
        <v>900</v>
      </c>
      <c r="E91" s="53">
        <v>0</v>
      </c>
      <c r="F91" s="54">
        <f t="shared" si="3"/>
        <v>0</v>
      </c>
    </row>
    <row r="92" spans="1:6" ht="12.75">
      <c r="A92" s="10"/>
      <c r="B92" s="52" t="s">
        <v>124</v>
      </c>
      <c r="C92" s="51" t="s">
        <v>100</v>
      </c>
      <c r="D92" s="53">
        <v>52797.4</v>
      </c>
      <c r="E92" s="53">
        <v>1262.3</v>
      </c>
      <c r="F92" s="54">
        <f t="shared" si="3"/>
        <v>0.023908374276006013</v>
      </c>
    </row>
    <row r="93" spans="1:6" ht="12.75">
      <c r="A93" s="10"/>
      <c r="B93" s="52" t="s">
        <v>125</v>
      </c>
      <c r="C93" s="51" t="s">
        <v>101</v>
      </c>
      <c r="D93" s="53">
        <v>1232.6</v>
      </c>
      <c r="E93" s="53">
        <v>0</v>
      </c>
      <c r="F93" s="54">
        <f t="shared" si="3"/>
        <v>0</v>
      </c>
    </row>
    <row r="94" spans="1:6" ht="12.75">
      <c r="A94" s="10"/>
      <c r="B94" s="52" t="s">
        <v>126</v>
      </c>
      <c r="C94" s="51" t="s">
        <v>102</v>
      </c>
      <c r="D94" s="53">
        <v>11927.1</v>
      </c>
      <c r="E94" s="53">
        <v>0</v>
      </c>
      <c r="F94" s="54">
        <f t="shared" si="3"/>
        <v>0</v>
      </c>
    </row>
    <row r="95" spans="1:6" ht="12.75">
      <c r="A95" s="10"/>
      <c r="B95" s="52" t="s">
        <v>45</v>
      </c>
      <c r="C95" s="51" t="s">
        <v>127</v>
      </c>
      <c r="D95" s="53">
        <v>19975.1</v>
      </c>
      <c r="E95" s="53">
        <v>465.8</v>
      </c>
      <c r="F95" s="54">
        <f t="shared" si="3"/>
        <v>0.02331903219508288</v>
      </c>
    </row>
    <row r="96" spans="1:6" ht="12.75">
      <c r="A96" s="10"/>
      <c r="B96" s="67" t="s">
        <v>136</v>
      </c>
      <c r="C96" s="44" t="s">
        <v>137</v>
      </c>
      <c r="D96" s="68">
        <f>+D99+D98+D97</f>
        <v>62546.100000000006</v>
      </c>
      <c r="E96" s="68">
        <f>+E99+E98+E97</f>
        <v>1309.9</v>
      </c>
      <c r="F96" s="46">
        <f t="shared" si="3"/>
        <v>0.02094295247825204</v>
      </c>
    </row>
    <row r="97" spans="1:6" ht="12.75">
      <c r="A97" s="10"/>
      <c r="B97" s="52" t="s">
        <v>144</v>
      </c>
      <c r="C97" s="51" t="s">
        <v>145</v>
      </c>
      <c r="D97" s="66">
        <v>26459.8</v>
      </c>
      <c r="E97" s="66">
        <v>290</v>
      </c>
      <c r="F97" s="54">
        <f t="shared" si="3"/>
        <v>0.010960022373562915</v>
      </c>
    </row>
    <row r="98" spans="1:6" ht="12.75">
      <c r="A98" s="10"/>
      <c r="B98" s="52" t="s">
        <v>173</v>
      </c>
      <c r="C98" s="51" t="s">
        <v>174</v>
      </c>
      <c r="D98" s="66">
        <v>3581.4</v>
      </c>
      <c r="E98" s="66">
        <v>60</v>
      </c>
      <c r="F98" s="54">
        <f>E98/D98</f>
        <v>0.016753224995811694</v>
      </c>
    </row>
    <row r="99" spans="1:6" ht="12.75">
      <c r="A99" s="10"/>
      <c r="B99" s="52" t="s">
        <v>138</v>
      </c>
      <c r="C99" s="51" t="s">
        <v>139</v>
      </c>
      <c r="D99" s="66">
        <v>32504.9</v>
      </c>
      <c r="E99" s="66">
        <v>959.9</v>
      </c>
      <c r="F99" s="54">
        <f>E99/D99</f>
        <v>0.02953093225944396</v>
      </c>
    </row>
    <row r="100" spans="1:6" ht="12.75">
      <c r="A100" s="10"/>
      <c r="B100" s="67" t="s">
        <v>140</v>
      </c>
      <c r="C100" s="44" t="s">
        <v>142</v>
      </c>
      <c r="D100" s="68">
        <f>+D101</f>
        <v>0</v>
      </c>
      <c r="E100" s="68">
        <f>+E101</f>
        <v>0</v>
      </c>
      <c r="F100" s="46">
        <v>0</v>
      </c>
    </row>
    <row r="101" spans="1:6" ht="14.25" customHeight="1">
      <c r="A101" s="10"/>
      <c r="B101" s="52" t="s">
        <v>141</v>
      </c>
      <c r="C101" s="51" t="s">
        <v>143</v>
      </c>
      <c r="D101" s="53">
        <v>0</v>
      </c>
      <c r="E101" s="53">
        <v>0</v>
      </c>
      <c r="F101" s="54">
        <v>0</v>
      </c>
    </row>
    <row r="102" spans="1:6" ht="12.75">
      <c r="A102" s="10"/>
      <c r="B102" s="52"/>
      <c r="C102" s="69" t="s">
        <v>103</v>
      </c>
      <c r="D102" s="70">
        <f>+D90+D88+D85+D79+D74+D69+D66+D64+D55+D100+D96</f>
        <v>1199477.4</v>
      </c>
      <c r="E102" s="70">
        <f>+E90+E88+E85+E79+E74+E69+E66+E64+E55+E100+E96</f>
        <v>30627.1</v>
      </c>
      <c r="F102" s="71">
        <f>E102/D102</f>
        <v>0.025533703261103546</v>
      </c>
    </row>
    <row r="103" spans="1:6" ht="13.5" thickBot="1">
      <c r="A103" s="72"/>
      <c r="B103" s="73"/>
      <c r="C103" s="74" t="s">
        <v>104</v>
      </c>
      <c r="D103" s="75">
        <f>+D53-D102</f>
        <v>0</v>
      </c>
      <c r="E103" s="75">
        <f>+E53-E102</f>
        <v>8620.700000000004</v>
      </c>
      <c r="F103" s="76"/>
    </row>
    <row r="104" spans="2:5" ht="12.75">
      <c r="B104" s="78"/>
      <c r="C104" s="78"/>
      <c r="D104" s="78"/>
      <c r="E104" s="78"/>
    </row>
    <row r="106" spans="2:6" ht="12.75">
      <c r="B106" s="78" t="s">
        <v>177</v>
      </c>
      <c r="C106" s="78"/>
      <c r="D106" s="78"/>
      <c r="E106" s="78"/>
      <c r="F106" s="78"/>
    </row>
    <row r="107" spans="2:6" ht="12.75">
      <c r="B107" s="77"/>
      <c r="C107" s="77"/>
      <c r="D107" s="77"/>
      <c r="E107" s="77"/>
      <c r="F107" s="77"/>
    </row>
    <row r="108" spans="2:6" ht="12.75">
      <c r="B108" s="77"/>
      <c r="C108" s="77"/>
      <c r="D108" s="77"/>
      <c r="E108" s="77"/>
      <c r="F108" s="77"/>
    </row>
    <row r="109" spans="2:6" ht="12.75">
      <c r="B109" s="77"/>
      <c r="C109" s="77"/>
      <c r="D109" s="77"/>
      <c r="E109" s="77"/>
      <c r="F109" s="77"/>
    </row>
    <row r="110" spans="2:6" ht="12.75">
      <c r="B110" s="77"/>
      <c r="C110" s="77"/>
      <c r="D110" s="77"/>
      <c r="E110" s="77"/>
      <c r="F110" s="77"/>
    </row>
    <row r="111" spans="2:6" ht="12.75">
      <c r="B111" s="77"/>
      <c r="C111" s="77"/>
      <c r="D111" s="77"/>
      <c r="E111" s="77"/>
      <c r="F111" s="77"/>
    </row>
    <row r="112" spans="2:6" ht="12.75">
      <c r="B112" s="77"/>
      <c r="C112" s="77"/>
      <c r="D112" s="77"/>
      <c r="E112" s="77"/>
      <c r="F112" s="77"/>
    </row>
    <row r="113" spans="2:6" ht="12.75">
      <c r="B113" s="77"/>
      <c r="C113" s="77"/>
      <c r="D113" s="77"/>
      <c r="E113" s="77"/>
      <c r="F113" s="77"/>
    </row>
  </sheetData>
  <sheetProtection/>
  <mergeCells count="14">
    <mergeCell ref="B104:E104"/>
    <mergeCell ref="B10:F11"/>
    <mergeCell ref="E13:E14"/>
    <mergeCell ref="F13:F14"/>
    <mergeCell ref="B13:C14"/>
    <mergeCell ref="D13:D14"/>
    <mergeCell ref="B110:F110"/>
    <mergeCell ref="B111:F111"/>
    <mergeCell ref="B112:F112"/>
    <mergeCell ref="B113:F113"/>
    <mergeCell ref="B106:F106"/>
    <mergeCell ref="B107:F107"/>
    <mergeCell ref="B108:F108"/>
    <mergeCell ref="B109:F109"/>
  </mergeCells>
  <printOptions/>
  <pageMargins left="0.7874015748031497" right="0.5905511811023623" top="0.5905511811023623" bottom="0.5905511811023623" header="0.5118110236220472" footer="0.5118110236220472"/>
  <pageSetup fitToHeight="1" fitToWidth="1" horizontalDpi="600" verticalDpi="600" orientation="portrait" paperSize="9" scale="68" r:id="rId1"/>
  <rowBreaks count="1" manualBreakCount="1">
    <brk id="85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ГУРЭП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Гержод</dc:creator>
  <cp:keywords/>
  <dc:description/>
  <cp:lastModifiedBy>budget</cp:lastModifiedBy>
  <cp:lastPrinted>2019-01-29T02:13:57Z</cp:lastPrinted>
  <dcterms:created xsi:type="dcterms:W3CDTF">2000-04-20T02:38:47Z</dcterms:created>
  <dcterms:modified xsi:type="dcterms:W3CDTF">2019-02-14T04:43:37Z</dcterms:modified>
  <cp:category/>
  <cp:version/>
  <cp:contentType/>
  <cp:contentStatus/>
</cp:coreProperties>
</file>