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9735" firstSheet="1" activeTab="1"/>
  </bookViews>
  <sheets>
    <sheet name="Лист3" sheetId="3" state="hidden" r:id="rId1"/>
    <sheet name="ЦКиК" sheetId="7" r:id="rId2"/>
    <sheet name="доп.2.4.5." sheetId="8" r:id="rId3"/>
    <sheet name="дополн. в раздел 3" sheetId="9" r:id="rId4"/>
  </sheets>
  <calcPr calcId="125725"/>
</workbook>
</file>

<file path=xl/calcChain.xml><?xml version="1.0" encoding="utf-8"?>
<calcChain xmlns="http://schemas.openxmlformats.org/spreadsheetml/2006/main">
  <c r="I170" i="7"/>
  <c r="I184"/>
  <c r="G170"/>
  <c r="I87"/>
  <c r="K167"/>
  <c r="I156"/>
  <c r="M129"/>
  <c r="M137" s="1"/>
  <c r="K5" i="8"/>
  <c r="I146" i="7"/>
  <c r="G146"/>
  <c r="G156"/>
  <c r="I74"/>
  <c r="I104"/>
  <c r="G74"/>
  <c r="M50"/>
  <c r="I192" l="1"/>
  <c r="G192"/>
  <c r="I189"/>
  <c r="G189"/>
  <c r="G184"/>
  <c r="I181"/>
  <c r="G181"/>
  <c r="I180"/>
  <c r="G180"/>
  <c r="G177" s="1"/>
  <c r="I176"/>
  <c r="G176"/>
  <c r="I174"/>
  <c r="G174"/>
  <c r="I164"/>
  <c r="G164"/>
  <c r="I149"/>
  <c r="G149"/>
  <c r="K180" l="1"/>
  <c r="I144"/>
  <c r="G144"/>
  <c r="K162"/>
  <c r="K146"/>
  <c r="K147"/>
  <c r="K151"/>
  <c r="K152"/>
  <c r="K153"/>
  <c r="K154"/>
  <c r="K155"/>
  <c r="K156"/>
  <c r="K157"/>
  <c r="K160"/>
  <c r="K161"/>
  <c r="K166"/>
  <c r="K174"/>
  <c r="K175"/>
  <c r="K176"/>
  <c r="K179"/>
  <c r="K181"/>
  <c r="K183"/>
  <c r="K184"/>
  <c r="K189"/>
  <c r="K192"/>
  <c r="K143"/>
  <c r="L67"/>
  <c r="L76"/>
  <c r="L78"/>
  <c r="K149"/>
  <c r="G63" l="1"/>
  <c r="K164"/>
  <c r="I177"/>
  <c r="L74"/>
  <c r="I63"/>
  <c r="L63" s="1"/>
  <c r="K177" l="1"/>
  <c r="I169"/>
  <c r="K144"/>
  <c r="I61"/>
  <c r="L89"/>
  <c r="I89"/>
  <c r="G89"/>
  <c r="G87" s="1"/>
  <c r="G61"/>
  <c r="L61" l="1"/>
  <c r="G187"/>
  <c r="I172"/>
  <c r="I187"/>
  <c r="G172"/>
  <c r="K187" l="1"/>
  <c r="K172"/>
  <c r="K170" l="1"/>
</calcChain>
</file>

<file path=xl/sharedStrings.xml><?xml version="1.0" encoding="utf-8"?>
<sst xmlns="http://schemas.openxmlformats.org/spreadsheetml/2006/main" count="389" uniqueCount="281">
  <si>
    <t>о результатах деятельности</t>
  </si>
  <si>
    <t>(наименование муниципального  учреждения)</t>
  </si>
  <si>
    <t>(главный распорядитель)</t>
  </si>
  <si>
    <t xml:space="preserve">Раздел 1.  Общие сведения об учреждении </t>
  </si>
  <si>
    <t>1.1. Перечень видов деятельности учреждения:</t>
  </si>
  <si>
    <t>1.2. Перечень услуг (работ), осуществляемых на платной основе:</t>
  </si>
  <si>
    <t>Наименование услуг (работ)</t>
  </si>
  <si>
    <t xml:space="preserve">1.3. Перечень разрешительных документов учреждения: </t>
  </si>
  <si>
    <t>Наименование документа</t>
  </si>
  <si>
    <t xml:space="preserve">1.4. Сведения о сотрудниках учреждения: </t>
  </si>
  <si>
    <t>1. Количество штатных единиц учреждения на начало отчетного года, человек</t>
  </si>
  <si>
    <t>2. Процент сотрудников, имеющих высшее профессиональное образование, на начало отчетного года, %</t>
  </si>
  <si>
    <t>3. Процент сотрудников, имеющих среднее профессиональное образование, на начало отчетного года, %</t>
  </si>
  <si>
    <t>4. Количество штатных единиц учреждения на конец отчетного года, человек</t>
  </si>
  <si>
    <t>5. Процент сотрудников, имеющих высшее профессиональное образование, на конец отчетного года, %</t>
  </si>
  <si>
    <t>6. Процент сотрудников, имеющих среднее профессиональное образование, на конец отчетного года, %</t>
  </si>
  <si>
    <t xml:space="preserve">7. Изменение (увеличение, уменьшение) количества штатных единиц учреждения на конец отчетного периода  </t>
  </si>
  <si>
    <t>8. Причины, приведшие к изменению количества штатных единиц учреждения на конец отчетного периода</t>
  </si>
  <si>
    <t>9. Средняя заработная плата сотрудников учреждения за отчетный год, рублей</t>
  </si>
  <si>
    <t>Раздел 2. Результат деятельности учреждения</t>
  </si>
  <si>
    <t>2.1. Сведения о балансовой (остаточной) стоимости нефинансовых активов учреждения</t>
  </si>
  <si>
    <t>Наименование показателя</t>
  </si>
  <si>
    <t>На начало отчетного года</t>
  </si>
  <si>
    <t>Балансовая (остаточная) стоимость нефинансовых активов</t>
  </si>
  <si>
    <t>2.3. Сведения о показателях по дебиторской и кредиторской задолженности учреждения</t>
  </si>
  <si>
    <t>2.3.1. Сведения о показателях по дебиторской задолженности учреждения</t>
  </si>
  <si>
    <t>Дебиторская задолженность на начало отчетного года</t>
  </si>
  <si>
    <t>Дебиторская задолженность на конец отчетного года</t>
  </si>
  <si>
    <t>Финансовые активы, всего</t>
  </si>
  <si>
    <t>из них:</t>
  </si>
  <si>
    <t xml:space="preserve">       в том числе:</t>
  </si>
  <si>
    <t>1.1 по выданным авансам на услуги связи</t>
  </si>
  <si>
    <t>1.2 по выданным авансам на транспортные услуги</t>
  </si>
  <si>
    <t>1.3 по выданным авансам на коммунальные услуги</t>
  </si>
  <si>
    <t>1.4 по выданным авансам на услуги по содержанию имущества</t>
  </si>
  <si>
    <t>1.5 по выданным авансам на прочие услуги</t>
  </si>
  <si>
    <t>1.6 по выданным авансам на приобретение основных средств</t>
  </si>
  <si>
    <t>1.7 по выданным авансам на приобретение нематериальных активов</t>
  </si>
  <si>
    <t>1.8 по выданным авансам на приобретение материальных запасов</t>
  </si>
  <si>
    <t>1.9 по выданным авансам на прочие расходы</t>
  </si>
  <si>
    <t>2. Расчеты по выданным авансам за счет средств, полученных от платной и иной приносящей доход деятельности, всего:</t>
  </si>
  <si>
    <t>2.1 по выданным авансам на услуги связи</t>
  </si>
  <si>
    <t>2.2 по выданным авансам на транспортные услуги</t>
  </si>
  <si>
    <t>2.3 по выданным авансам на коммунальные услуги</t>
  </si>
  <si>
    <t>2.4 по выданным авансам на услуги по содержанию имущества</t>
  </si>
  <si>
    <t>2.5 по выданным авансам на прочие услуги</t>
  </si>
  <si>
    <t>2.6 по выданным авансам на приобретение основных средств</t>
  </si>
  <si>
    <t>2.7 по выданным авансам на приобретение нематериальных активов</t>
  </si>
  <si>
    <t>2.8 по выданным авансам на приобретение материальных запасов</t>
  </si>
  <si>
    <t>2.9. по выданным авансам на прочие расходы</t>
  </si>
  <si>
    <t>2.3.2. Сведения о показателях по кредиторской задолженности учреждения</t>
  </si>
  <si>
    <t>Обязательства, всего</t>
  </si>
  <si>
    <t xml:space="preserve">из них:   </t>
  </si>
  <si>
    <t>1.1 по заработной плате</t>
  </si>
  <si>
    <t xml:space="preserve">1.2  по начислениям на выплаты по оплате труда </t>
  </si>
  <si>
    <t>1.3  по оплате услуг связи</t>
  </si>
  <si>
    <t>1.4 по оплате транспортных услуг</t>
  </si>
  <si>
    <t>1.5 по оплате коммунальных услуг</t>
  </si>
  <si>
    <t>1.6 по оплате услуг по содержанию имущества</t>
  </si>
  <si>
    <t>1.7. по оплате прочих услуг</t>
  </si>
  <si>
    <t>1.8. по приобретению основных средств</t>
  </si>
  <si>
    <t>1.9 по приобретению нематериальных активов</t>
  </si>
  <si>
    <t>1.10 по приобретению материальных запасов</t>
  </si>
  <si>
    <t>1.11 по оплате прочих расходов</t>
  </si>
  <si>
    <t>1.12 по платежам в бюджет</t>
  </si>
  <si>
    <t>1.13 по прочим расчетам с кредиторами</t>
  </si>
  <si>
    <t>2. Расчеты за счет средств, полученных от платной и иной приносящей доход деятельности, всего:</t>
  </si>
  <si>
    <t>2.1 по заработной плате</t>
  </si>
  <si>
    <t xml:space="preserve">2.2.  по начислениям на выплаты по оплате труда </t>
  </si>
  <si>
    <t>2.3  по оплате услуг связи</t>
  </si>
  <si>
    <t>2.4 по оплате транспортных услуг</t>
  </si>
  <si>
    <t>2.5 по оплате коммунальных услуг</t>
  </si>
  <si>
    <t>2.6 по оплате услуг по содержанию имущества</t>
  </si>
  <si>
    <t>2.7 по оплате прочих услуг</t>
  </si>
  <si>
    <t>2.8 по приобретению основных средств</t>
  </si>
  <si>
    <t>2.9 по приобретению нематериальных активов</t>
  </si>
  <si>
    <t>2.10 по приобретению непроизводственных активов</t>
  </si>
  <si>
    <t>2.11 по приобретению материальных запасов</t>
  </si>
  <si>
    <t>2.12 по оплате прочих расходов</t>
  </si>
  <si>
    <t>2.13 по платежам в бюджет</t>
  </si>
  <si>
    <t>2.14 по прочим расчетам с кредиторами</t>
  </si>
  <si>
    <t>2.4. Сведения по оказанию услуг учреждением</t>
  </si>
  <si>
    <t>2.4.1. Информация о ценах (тарифах)  на платные услуги (работы), оказываемые учреждением потребителям, а также доходах, полученных учреждением от оказания платных услуг (выполнения работ)</t>
  </si>
  <si>
    <t>№ п/п</t>
  </si>
  <si>
    <t>Наименование услуги (работы)</t>
  </si>
  <si>
    <t xml:space="preserve">          2.4.4. Принятые меры по результатам рассмотрения жалоб потребителей:</t>
  </si>
  <si>
    <t>2.4.5. Показатели по поступлениям и выплатам учреждения</t>
  </si>
  <si>
    <t>КОСГУ</t>
  </si>
  <si>
    <t xml:space="preserve">Суммы плановых поступлений и выплат, рублей </t>
  </si>
  <si>
    <t>Планируемый остаток средств на начало планируемого года</t>
  </si>
  <si>
    <t>Х</t>
  </si>
  <si>
    <t>Поступления, всего:</t>
  </si>
  <si>
    <t>в том числе:</t>
  </si>
  <si>
    <t>Целевые субсидии</t>
  </si>
  <si>
    <t>Бюджетные инвестиции</t>
  </si>
  <si>
    <t>Поступления от иной приносящей доход деятельности, всего:</t>
  </si>
  <si>
    <t>Поступления от реализации ценных бумаг</t>
  </si>
  <si>
    <t>Планируемый остаток средств на конец планируемого года</t>
  </si>
  <si>
    <t>Выплаты, всего:</t>
  </si>
  <si>
    <t>Оплата труда и начисления на выплаты по оплате труда, всего</t>
  </si>
  <si>
    <t>Заработная плата</t>
  </si>
  <si>
    <t>Прочие выплаты</t>
  </si>
  <si>
    <t>Начисления на выплаты по оплате труда</t>
  </si>
  <si>
    <t>Оплата работ, услуг, всего</t>
  </si>
  <si>
    <t>Услуги связи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</si>
  <si>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</si>
  <si>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</si>
  <si>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</si>
  <si>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Прочие расходы</t>
  </si>
  <si>
    <t>Безвозмездные перечисления организациям, всего</t>
  </si>
  <si>
    <t xml:space="preserve">Поступление нефинансовых активов, всего 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</si>
  <si>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</si>
  <si>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</si>
  <si>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непроизводственных активов</t>
  </si>
  <si>
    <t>Поступление финансовых активов, всего</t>
  </si>
  <si>
    <t>Увеличение стоимости ценных бумаг, кроме акций и иных форм участия в капитале</t>
  </si>
  <si>
    <t>Увеличение стоимости акций и иных форм участия в капитале</t>
  </si>
  <si>
    <t xml:space="preserve">2.4.6. Сведения о выполнении муниципального задания и заданий по целевым показателям эффективности работы учреждения </t>
  </si>
  <si>
    <t>Ед. измерения</t>
  </si>
  <si>
    <t>Утвержденная величина задания</t>
  </si>
  <si>
    <t>%</t>
  </si>
  <si>
    <t>1. Общая балансовая (остаточная) стоимость недвижимого имущества, находящегося у учреждения на праве оперативного управления, рублей</t>
  </si>
  <si>
    <t>в т.ч. переданного в:</t>
  </si>
  <si>
    <t xml:space="preserve">         аренду</t>
  </si>
  <si>
    <t xml:space="preserve">         безвозмездное пользование</t>
  </si>
  <si>
    <t>2. Общая балансовая (остаточная) стоимость движимого имущества, находящегося у учреждения на праве оперативного управления, рублей</t>
  </si>
  <si>
    <t>3. Общая площадь объектов недвижимого имущества, находящегося у учреждения на праве оперативного управления, кв.м</t>
  </si>
  <si>
    <t>4. Количество объектов недвижимого имущества, находящегося у учреждения на праве оперативного управления, единиц</t>
  </si>
  <si>
    <t>5. 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управления, рублей</t>
  </si>
  <si>
    <t>в т.ч.:</t>
  </si>
  <si>
    <t xml:space="preserve">   переданного в аренду</t>
  </si>
  <si>
    <t xml:space="preserve">   иного использования </t>
  </si>
  <si>
    <t>7. Общая балансовая (остаточная) стоимость недвижимого имущества, приобретенного учреждением в отчетном году за счет доходов, полученных от платных услуг и иной приносящей доход деятельности, рублей</t>
  </si>
  <si>
    <t>8. Общая балансовая (остаточная) стоимость особо ценного движимого имущества, находящегося у учреждения на праве оперативного управления, рублей</t>
  </si>
  <si>
    <t>СОГЛАСОВАНО:</t>
  </si>
  <si>
    <t>Срок действия документа</t>
  </si>
  <si>
    <t>На конец отчетного года</t>
  </si>
  <si>
    <t>Изменение (увеличение, уменьшение), %</t>
  </si>
  <si>
    <t>Потребители указанных услуг (работ)</t>
  </si>
  <si>
    <t>в т.ч. просроченная дебиторская задолженность</t>
  </si>
  <si>
    <t>Причины образования дебиторской задолженности, в т.ч. нереальной к взысканию</t>
  </si>
  <si>
    <t>Причины образования кредиторской задолженности, в т.ч. просроченной</t>
  </si>
  <si>
    <t>Цена (тариф)  во II кв. за единицу услуги, рублей</t>
  </si>
  <si>
    <t>Цена (тариф)  в III кв. за единицу услуги, рублей</t>
  </si>
  <si>
    <t>Цена (тариф)  в IV кв. за единицу услуги, рублей</t>
  </si>
  <si>
    <t>Сумма дохода, полученного учреждением от оказания платной услуги (выполнения работы), рублей</t>
  </si>
  <si>
    <t>Суммы кассовых  поступлений (с учетом возврата) и выплат (с учетом восстановленных кассовых выплат), рублей</t>
  </si>
  <si>
    <t>Процент отклонения от плановых показателей, %</t>
  </si>
  <si>
    <t>Причины отклонений от плановых показателей</t>
  </si>
  <si>
    <t>% выполнения задания</t>
  </si>
  <si>
    <t>Причины невыполнения государственного задания и заданий по целевым показателям эффективности работы учреждения</t>
  </si>
  <si>
    <t>Отдел культуры администрации города Шарыпово</t>
  </si>
  <si>
    <r>
      <t> </t>
    </r>
    <r>
      <rPr>
        <b/>
        <sz val="12"/>
        <color rgb="FF000000"/>
        <rFont val="Times New Roman"/>
        <family val="1"/>
        <charset val="204"/>
      </rPr>
      <t>Раздел 3. Сведения об использовании имущества, закрепленного за учреждением</t>
    </r>
  </si>
  <si>
    <t xml:space="preserve">Отчет </t>
  </si>
  <si>
    <t>физические и юридические лица</t>
  </si>
  <si>
    <r>
      <t xml:space="preserve">2.2. 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 за отчетный период - </t>
    </r>
    <r>
      <rPr>
        <b/>
        <u/>
        <sz val="12"/>
        <color rgb="FF000000"/>
        <rFont val="Times New Roman"/>
        <family val="1"/>
        <charset val="204"/>
      </rPr>
      <t>0,00</t>
    </r>
    <r>
      <rPr>
        <b/>
        <sz val="12"/>
        <color rgb="FF000000"/>
        <rFont val="Times New Roman"/>
        <family val="1"/>
        <charset val="204"/>
      </rPr>
      <t xml:space="preserve"> рублей.</t>
    </r>
  </si>
  <si>
    <t>оплата по счету</t>
  </si>
  <si>
    <t>Цена (тариф)  в I кв. за единицу услуги, руб.</t>
  </si>
  <si>
    <t xml:space="preserve">Коммунальные услуги </t>
  </si>
  <si>
    <t>Директор МКУ "ЦБОК"</t>
  </si>
  <si>
    <t>Л.А. Шокова</t>
  </si>
  <si>
    <t>Начальник отдела экономики и планирования Администрации города Шарыпово</t>
  </si>
  <si>
    <t>Е.В. Рачеева</t>
  </si>
  <si>
    <t>Е.А. Гришина</t>
  </si>
  <si>
    <t>А.Н. Еременко</t>
  </si>
  <si>
    <t>Г.А. Гришина</t>
  </si>
  <si>
    <r>
      <t xml:space="preserve">          2.4.3.  Количество жалоб потребителей - </t>
    </r>
    <r>
      <rPr>
        <u/>
        <sz val="10"/>
        <color rgb="FF000000"/>
        <rFont val="Times New Roman"/>
        <family val="1"/>
        <charset val="204"/>
      </rPr>
      <t xml:space="preserve">  0             </t>
    </r>
    <r>
      <rPr>
        <sz val="10"/>
        <color rgb="FF000000"/>
        <rFont val="Times New Roman"/>
        <family val="1"/>
        <charset val="204"/>
      </rPr>
      <t xml:space="preserve"> шт.</t>
    </r>
  </si>
  <si>
    <t xml:space="preserve">Транспортные услуги  </t>
  </si>
  <si>
    <t xml:space="preserve">Увеличение стоимости материальных запасов </t>
  </si>
  <si>
    <t>Реквизиты документа                            (№ и дата)</t>
  </si>
  <si>
    <t>Кредиторская                                                               задолженность                                           на начало                                                отчетного года</t>
  </si>
  <si>
    <t>Кредиторская                                              задолженность                                          на конец                                                    отчетного года</t>
  </si>
  <si>
    <t>в т.ч. просроченная кредиторская                                      задолженность</t>
  </si>
  <si>
    <t>Изменение                                   (увеличение, уменьшение), %</t>
  </si>
  <si>
    <t>2. Концерты</t>
  </si>
  <si>
    <t>3. Фестивали</t>
  </si>
  <si>
    <t>4. Танцевально-развлекательные программы для взрослых</t>
  </si>
  <si>
    <t>5. Танцевально-развлекательные программы для детей</t>
  </si>
  <si>
    <t>6. Социально-творческие заказы</t>
  </si>
  <si>
    <t>7. Дискотека (г. Шарыпово)</t>
  </si>
  <si>
    <t>8. Дискотека (пос. Горячегорск)</t>
  </si>
  <si>
    <t>9. Кино для взрослых</t>
  </si>
  <si>
    <t>10. Кино для детей</t>
  </si>
  <si>
    <t>11. Молодежная развлекательная программа</t>
  </si>
  <si>
    <t xml:space="preserve">12. Обучение в клубном формировании самодеятельного народного творчества </t>
  </si>
  <si>
    <t>Конкурсы</t>
  </si>
  <si>
    <t>Концерты</t>
  </si>
  <si>
    <t>Фестивали</t>
  </si>
  <si>
    <t>Танцевально-развлекательные программы для детей</t>
  </si>
  <si>
    <t>Социально-творческие заказы</t>
  </si>
  <si>
    <t>Танцевально-развлекательные программы для взрослых</t>
  </si>
  <si>
    <t>Дискотека (г.Шарыпово)</t>
  </si>
  <si>
    <t>Дискотека (пос. Горячегорск)</t>
  </si>
  <si>
    <t>Кино для взрослых</t>
  </si>
  <si>
    <t>Кино для детей</t>
  </si>
  <si>
    <t>Молодежная развлекательная программа</t>
  </si>
  <si>
    <t>Обучение в клубном формировании самодеятельного народного творчества</t>
  </si>
  <si>
    <t xml:space="preserve"> - конкурсы</t>
  </si>
  <si>
    <t xml:space="preserve"> - концерты</t>
  </si>
  <si>
    <t xml:space="preserve"> - фестивали</t>
  </si>
  <si>
    <t xml:space="preserve"> - танцевально-развлекательные программы для взрослых</t>
  </si>
  <si>
    <t xml:space="preserve"> -танцевально-развлекательные программы для детей</t>
  </si>
  <si>
    <t xml:space="preserve"> - социально-творческие заказы</t>
  </si>
  <si>
    <t xml:space="preserve"> - дискотека (г. Шарыпово)</t>
  </si>
  <si>
    <t xml:space="preserve"> - дискотека (пос. Горячегорск)</t>
  </si>
  <si>
    <t xml:space="preserve"> - кино для взрослых </t>
  </si>
  <si>
    <t xml:space="preserve"> - кино для детей</t>
  </si>
  <si>
    <t xml:space="preserve"> - молодежная развлекательная программа</t>
  </si>
  <si>
    <t xml:space="preserve"> - обучение в клубном формировании самодеятельного народного творчества</t>
  </si>
  <si>
    <t xml:space="preserve"> - занятие в клубном формировании по интересам, возрастном клубе и любительском объединении</t>
  </si>
  <si>
    <t>1. Расчеты по выданным авансам, полученным за счет средств городского бюджета, всего:</t>
  </si>
  <si>
    <t>1. Расчеты за счет средств городского бюджета, всего:</t>
  </si>
  <si>
    <t>6. Общая балансовая (остаточная) стоимость недвижимого имущества, приобретенного учреждением в отчетном году за счет средств, выделенных из городского бюджета на указанные цели, рублей</t>
  </si>
  <si>
    <t>Субсидии на выполнении муниципального задания</t>
  </si>
  <si>
    <t>Муниципальное автономное учреждение "Центр культуры и кино"</t>
  </si>
  <si>
    <t>1. Конкурсы</t>
  </si>
  <si>
    <t>Итого</t>
  </si>
  <si>
    <t>Главный бухгалтер МКУ "ЦБОК"</t>
  </si>
  <si>
    <t>Е.В. Глазунова</t>
  </si>
  <si>
    <t>Исполнитель: Ведущий экономист  МКУ "ЦБОК"  тел. 8 (39153) 37772</t>
  </si>
  <si>
    <t>Руководитель Финансового управления Администрации города Шарыпово</t>
  </si>
  <si>
    <t xml:space="preserve">Начальник отдела учета и отчетности Финансового управления Администрации города  Шарыпово </t>
  </si>
  <si>
    <t xml:space="preserve">Главный специалист Финансового управления Администрации города  Шарыпово </t>
  </si>
  <si>
    <t>Ведущий специалист по имущественным отношениям КУМИ Администрации города Шарыпово</t>
  </si>
  <si>
    <t>Добровольные пожертвования</t>
  </si>
  <si>
    <t>12946463,79/2569359,17</t>
  </si>
  <si>
    <t>5724552,78/921437,89</t>
  </si>
  <si>
    <t>1967547,23/518,93</t>
  </si>
  <si>
    <t>5254363,78/1647402,35</t>
  </si>
  <si>
    <t>Заместитель Главы города Шарыпово -Председатель КУМИ Администрации г. Шарыпово</t>
  </si>
  <si>
    <t>Занятие в клубном формировании по интересам, возрастном клубе и любительском объединении</t>
  </si>
  <si>
    <t>бессрочный</t>
  </si>
  <si>
    <t>Поступления от оказания автономным учреждением  (подразделением) услуг (выполнения работ) , предоставление которых для физических и юридических лиц осуществляется на платной основе, всего</t>
  </si>
  <si>
    <t>Распоряжение Администрации города Шарыпово "О создании муниципального автономного учреждения"</t>
  </si>
  <si>
    <t>Свидетельство о внесении записи в Единый госдарственный реестр юридических лиц</t>
  </si>
  <si>
    <t>Свидетельство о постановке на учет российской организации в налоговом органе по месту ее нахождения</t>
  </si>
  <si>
    <t>13. Занятие в клубном формировании по интересам, возрастном клубе и любительском объединении</t>
  </si>
  <si>
    <t>за 2016 год</t>
  </si>
  <si>
    <t>от 1 000,00 до 1 000 000,00</t>
  </si>
  <si>
    <t xml:space="preserve">          2.4.2. Общее количество потребителей, воспользовавшихся услугами (работами) учреждения (в т.ч. платными) за отчетный период - 79 477 единиц.</t>
  </si>
  <si>
    <t>Приказ Отдела культуры администрации города Шарыпово "Об утверждении Устава муниципального автономного учреждения "Центр культуры и кино"</t>
  </si>
  <si>
    <t xml:space="preserve">Постановление Администрации города Шарыпово "Об утверждении цен на платные услуги, оказываемые муниципальным автономным учреждением "Центр культуры и кино" </t>
  </si>
  <si>
    <t>Приказ МАУ "ЦКиК" "Об утверждении Положения о порядке предоставления платных услуг"</t>
  </si>
  <si>
    <t>27.05.2009 г. № 894</t>
  </si>
  <si>
    <t>№ 66 от 27.05.2009 г.                                                                                  (в ред. от 06.10.2015г. № 129)</t>
  </si>
  <si>
    <t xml:space="preserve">24 005561421 от 13.03.2012 г. 
</t>
  </si>
  <si>
    <t xml:space="preserve"> 24 № 005561140 от 24.12.2002 г.</t>
  </si>
  <si>
    <t>№ 41 от 23.12.2011 г.</t>
  </si>
  <si>
    <r>
      <t xml:space="preserve"> </t>
    </r>
    <r>
      <rPr>
        <sz val="11"/>
        <color rgb="FF000000"/>
        <rFont val="Calibri"/>
        <family val="2"/>
        <charset val="204"/>
      </rPr>
      <t>−</t>
    </r>
    <r>
      <rPr>
        <sz val="11"/>
        <color rgb="FF000000"/>
        <rFont val="Times New Roman"/>
        <family val="1"/>
        <charset val="204"/>
      </rPr>
      <t xml:space="preserve"> Основной вид деятельности: Деятельность учреждений клубного типа: клубов, дворцов и домов культуры, домов народного творчества 90.40.3 </t>
    </r>
  </si>
  <si>
    <r>
      <t xml:space="preserve"> </t>
    </r>
    <r>
      <rPr>
        <sz val="11"/>
        <color rgb="FF000000"/>
        <rFont val="Calibri"/>
        <family val="2"/>
        <charset val="204"/>
      </rPr>
      <t>−</t>
    </r>
    <r>
      <rPr>
        <sz val="11"/>
        <color rgb="FF000000"/>
        <rFont val="Times New Roman"/>
        <family val="1"/>
        <charset val="204"/>
      </rPr>
      <t xml:space="preserve"> Дополнительный вид деятельности:  Деятельность в области демонстрации кинофильмов 59.14</t>
    </r>
  </si>
  <si>
    <r>
      <rPr>
        <sz val="11"/>
        <color rgb="FF000000"/>
        <rFont val="Calibri"/>
        <family val="2"/>
        <charset val="204"/>
      </rPr>
      <t xml:space="preserve">− </t>
    </r>
    <r>
      <rPr>
        <sz val="11"/>
        <color rgb="FF000000"/>
        <rFont val="Times New Roman"/>
        <family val="1"/>
        <charset val="204"/>
      </rPr>
      <t xml:space="preserve">Дополнительный вид деятельности:  Деятельность в области исполнительских искусств 90.01
</t>
    </r>
  </si>
  <si>
    <r>
      <rPr>
        <sz val="11"/>
        <color rgb="FF000000"/>
        <rFont val="Calibri"/>
        <family val="2"/>
        <charset val="204"/>
      </rPr>
      <t xml:space="preserve">− </t>
    </r>
    <r>
      <rPr>
        <sz val="11"/>
        <color rgb="FF000000"/>
        <rFont val="Times New Roman"/>
        <family val="1"/>
        <charset val="204"/>
      </rPr>
      <t>Дополнительный вид деятельности:  Деятельность зрелищно-развлекательная прочая 93.29</t>
    </r>
  </si>
  <si>
    <r>
      <rPr>
        <sz val="11"/>
        <color rgb="FF000000"/>
        <rFont val="Calibri"/>
        <family val="2"/>
        <charset val="204"/>
      </rPr>
      <t xml:space="preserve">− </t>
    </r>
    <r>
      <rPr>
        <sz val="11"/>
        <color rgb="FF000000"/>
        <rFont val="Times New Roman"/>
        <family val="1"/>
        <charset val="204"/>
      </rPr>
      <t>Дополнительный вид деятельности:  Деятельность зрелищно-развлекательная прочая, не включенная в другие группировки 93.29.9</t>
    </r>
  </si>
  <si>
    <t>-</t>
  </si>
  <si>
    <t>Гранты</t>
  </si>
  <si>
    <t>перераспределение штатных единиц в отрасли культура</t>
  </si>
  <si>
    <t>1. Средняя заполняемость зала на стационаре</t>
  </si>
  <si>
    <t>1. Динамика количества зрителей к предыдущему отчетному периоду</t>
  </si>
  <si>
    <t xml:space="preserve">1. Количество  клубных формирований </t>
  </si>
  <si>
    <t>1. Число зрителей</t>
  </si>
  <si>
    <t>17316227,75/6674230,26</t>
  </si>
  <si>
    <t>5724552,78/887650,33</t>
  </si>
  <si>
    <t>1718505,15/311,69</t>
  </si>
  <si>
    <t>9873169,82/5786268,24</t>
  </si>
  <si>
    <t>№ 07 от 23.01.2015 г. ( ред от 16.12.2016г. № 252)</t>
  </si>
  <si>
    <r>
      <rPr>
        <sz val="10.5"/>
        <color rgb="FF000000"/>
        <rFont val="Calibri"/>
        <family val="2"/>
        <charset val="204"/>
      </rPr>
      <t>−</t>
    </r>
    <r>
      <rPr>
        <sz val="10.5"/>
        <color rgb="FF000000"/>
        <rFont val="Times New Roman"/>
        <family val="1"/>
        <charset val="204"/>
      </rPr>
      <t xml:space="preserve"> Дополнительный вид деятельности:  Деятельность концертных залов, театров, оперных зданий, мюзик-холлов, включая услуги билетных касс 90.04.1
</t>
    </r>
  </si>
  <si>
    <t xml:space="preserve">_____________________Е. В. Рачеева.                                                                                                                     </t>
  </si>
  <si>
    <t xml:space="preserve">Протокол заседания № ___ от "___"    марта    2017 г.                                                                                               </t>
  </si>
  <si>
    <t>УТВЕРЖДАЮ:</t>
  </si>
  <si>
    <t>Председатель наблюдательного совета</t>
  </si>
  <si>
    <t>+33,75/+159,76</t>
  </si>
  <si>
    <t xml:space="preserve">Дополнительное письмо </t>
  </si>
  <si>
    <t>Исполнитель: Ведущий экономист  МКУ "ЦБОК"  тел. 8 (39153) 24555</t>
  </si>
  <si>
    <t>Начальник Отдела культуры администрации города Шарыпово</t>
  </si>
  <si>
    <t>М.А. Шереметьева</t>
  </si>
  <si>
    <t>С.В.Маркина</t>
  </si>
  <si>
    <t>возврат платежа</t>
  </si>
  <si>
    <t xml:space="preserve">Дополнение </t>
  </si>
  <si>
    <t>Общая балансовая (остаточная) стоимость иного движимого имущества, находящегося у учреждения на праве оперативного управления, рублей</t>
  </si>
  <si>
    <t>О.Р. Ломаева</t>
  </si>
  <si>
    <t>Е.А. Курносова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</si>
</sst>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0"/>
      <color rgb="FF000000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.5"/>
      <color rgb="FF000000"/>
      <name val="Times New Roman"/>
      <family val="1"/>
      <charset val="204"/>
    </font>
    <font>
      <sz val="10.5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30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" fillId="0" borderId="0" xfId="0" applyFont="1" applyAlignment="1"/>
    <xf numFmtId="0" fontId="13" fillId="0" borderId="0" xfId="0" applyFont="1" applyAlignment="1">
      <alignment wrapText="1"/>
    </xf>
    <xf numFmtId="0" fontId="13" fillId="0" borderId="0" xfId="0" applyFont="1" applyAlignment="1"/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7" fillId="0" borderId="0" xfId="0" applyFont="1" applyAlignment="1">
      <alignment vertical="top" wrapText="1"/>
    </xf>
    <xf numFmtId="2" fontId="7" fillId="0" borderId="0" xfId="0" applyNumberFormat="1" applyFont="1" applyAlignment="1">
      <alignment vertical="top" wrapText="1"/>
    </xf>
    <xf numFmtId="0" fontId="10" fillId="0" borderId="0" xfId="0" applyFont="1" applyAlignment="1">
      <alignment horizontal="left"/>
    </xf>
    <xf numFmtId="164" fontId="4" fillId="0" borderId="3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0" fillId="0" borderId="0" xfId="0"/>
    <xf numFmtId="164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7" fillId="3" borderId="0" xfId="0" applyFont="1" applyFill="1"/>
    <xf numFmtId="0" fontId="0" fillId="3" borderId="0" xfId="0" applyFill="1"/>
    <xf numFmtId="0" fontId="4" fillId="0" borderId="3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0" fillId="0" borderId="0" xfId="0"/>
    <xf numFmtId="0" fontId="4" fillId="0" borderId="3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3" fontId="7" fillId="0" borderId="0" xfId="1" applyFont="1" applyAlignment="1">
      <alignment vertical="top" wrapText="1"/>
    </xf>
    <xf numFmtId="43" fontId="7" fillId="0" borderId="0" xfId="1" applyFont="1" applyAlignment="1">
      <alignment vertical="center" wrapText="1"/>
    </xf>
    <xf numFmtId="43" fontId="0" fillId="0" borderId="0" xfId="1" applyFont="1"/>
    <xf numFmtId="43" fontId="7" fillId="0" borderId="0" xfId="0" applyNumberFormat="1" applyFont="1" applyAlignment="1">
      <alignment vertical="top" wrapText="1"/>
    </xf>
    <xf numFmtId="43" fontId="7" fillId="0" borderId="0" xfId="0" applyNumberFormat="1" applyFont="1" applyAlignment="1">
      <alignment wrapText="1"/>
    </xf>
    <xf numFmtId="0" fontId="3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wrapText="1"/>
    </xf>
    <xf numFmtId="43" fontId="0" fillId="0" borderId="0" xfId="0" applyNumberFormat="1"/>
    <xf numFmtId="2" fontId="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90" wrapText="1"/>
    </xf>
    <xf numFmtId="2" fontId="4" fillId="0" borderId="3" xfId="0" applyNumberFormat="1" applyFont="1" applyBorder="1" applyAlignment="1">
      <alignment horizontal="center" wrapText="1"/>
    </xf>
    <xf numFmtId="0" fontId="1" fillId="0" borderId="0" xfId="0" applyFont="1" applyAlignment="1"/>
    <xf numFmtId="0" fontId="1" fillId="0" borderId="0" xfId="0" applyFont="1" applyBorder="1" applyAlignment="1"/>
    <xf numFmtId="0" fontId="4" fillId="0" borderId="0" xfId="0" applyFont="1" applyAlignment="1">
      <alignment vertical="top" wrapText="1"/>
    </xf>
    <xf numFmtId="0" fontId="10" fillId="0" borderId="0" xfId="0" applyFont="1" applyAlignment="1">
      <alignment horizontal="left"/>
    </xf>
    <xf numFmtId="2" fontId="3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43" fontId="3" fillId="0" borderId="3" xfId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43" fontId="4" fillId="0" borderId="3" xfId="1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6" xfId="0" applyFont="1" applyBorder="1" applyAlignment="1"/>
    <xf numFmtId="0" fontId="1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0" fillId="0" borderId="6" xfId="0" applyFont="1" applyBorder="1"/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0" fillId="0" borderId="10" xfId="0" applyFont="1" applyBorder="1"/>
    <xf numFmtId="0" fontId="10" fillId="0" borderId="0" xfId="0" applyFont="1" applyBorder="1" applyAlignment="1">
      <alignment wrapText="1"/>
    </xf>
    <xf numFmtId="0" fontId="10" fillId="0" borderId="6" xfId="0" applyFont="1" applyBorder="1" applyAlignment="1"/>
    <xf numFmtId="0" fontId="0" fillId="0" borderId="10" xfId="0" applyBorder="1" applyAlignment="1"/>
    <xf numFmtId="0" fontId="10" fillId="0" borderId="0" xfId="0" applyFont="1" applyAlignment="1">
      <alignment vertical="top" wrapText="1"/>
    </xf>
    <xf numFmtId="0" fontId="10" fillId="0" borderId="10" xfId="0" applyFont="1" applyBorder="1" applyAlignment="1"/>
    <xf numFmtId="0" fontId="10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wrapText="1"/>
    </xf>
    <xf numFmtId="43" fontId="14" fillId="0" borderId="3" xfId="1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4" xfId="1" applyFont="1" applyFill="1" applyBorder="1" applyAlignment="1">
      <alignment horizontal="center" wrapText="1"/>
    </xf>
    <xf numFmtId="43" fontId="14" fillId="0" borderId="5" xfId="1" applyFont="1" applyFill="1" applyBorder="1" applyAlignment="1">
      <alignment horizontal="center" wrapText="1"/>
    </xf>
    <xf numFmtId="0" fontId="9" fillId="0" borderId="0" xfId="0" applyFont="1" applyFill="1" applyAlignment="1">
      <alignment horizontal="center" vertical="top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43" fontId="5" fillId="0" borderId="4" xfId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3" fontId="0" fillId="0" borderId="5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wrapText="1"/>
    </xf>
    <xf numFmtId="43" fontId="14" fillId="0" borderId="3" xfId="1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43" fontId="4" fillId="0" borderId="3" xfId="1" applyFont="1" applyFill="1" applyBorder="1" applyAlignment="1">
      <alignment horizontal="center" wrapText="1"/>
    </xf>
    <xf numFmtId="43" fontId="2" fillId="0" borderId="3" xfId="1" applyFont="1" applyFill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43" fontId="3" fillId="0" borderId="3" xfId="1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center" vertical="top" wrapText="1"/>
    </xf>
    <xf numFmtId="43" fontId="3" fillId="0" borderId="3" xfId="1" applyFont="1" applyFill="1" applyBorder="1" applyAlignment="1">
      <alignment horizontal="center"/>
    </xf>
    <xf numFmtId="0" fontId="15" fillId="0" borderId="4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left" wrapText="1"/>
    </xf>
    <xf numFmtId="43" fontId="15" fillId="0" borderId="4" xfId="1" applyFont="1" applyFill="1" applyBorder="1" applyAlignment="1">
      <alignment horizontal="center" vertical="center" wrapText="1"/>
    </xf>
    <xf numFmtId="43" fontId="15" fillId="0" borderId="5" xfId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0" fillId="0" borderId="6" xfId="0" applyFill="1" applyBorder="1" applyAlignment="1"/>
    <xf numFmtId="0" fontId="0" fillId="0" borderId="5" xfId="0" applyFill="1" applyBorder="1" applyAlignment="1"/>
    <xf numFmtId="164" fontId="4" fillId="0" borderId="4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/>
    </xf>
    <xf numFmtId="0" fontId="4" fillId="0" borderId="0" xfId="0" applyFont="1" applyFill="1" applyAlignment="1">
      <alignment vertical="top" wrapText="1"/>
    </xf>
    <xf numFmtId="43" fontId="16" fillId="0" borderId="5" xfId="1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43" fontId="14" fillId="0" borderId="3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Border="1" applyAlignment="1"/>
    <xf numFmtId="0" fontId="13" fillId="0" borderId="0" xfId="0" applyFont="1" applyAlignment="1"/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2" fontId="4" fillId="0" borderId="3" xfId="0" applyNumberFormat="1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center" wrapText="1"/>
    </xf>
    <xf numFmtId="43" fontId="4" fillId="0" borderId="4" xfId="1" applyFont="1" applyFill="1" applyBorder="1" applyAlignment="1">
      <alignment horizontal="center" wrapText="1"/>
    </xf>
    <xf numFmtId="43" fontId="2" fillId="0" borderId="5" xfId="1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43" fontId="4" fillId="0" borderId="3" xfId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43" fontId="3" fillId="0" borderId="3" xfId="1" applyFont="1" applyBorder="1" applyAlignment="1">
      <alignment horizontal="center" vertical="center" wrapText="1"/>
    </xf>
    <xf numFmtId="43" fontId="14" fillId="0" borderId="3" xfId="1" applyFont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43" fontId="14" fillId="0" borderId="5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43" fontId="0" fillId="0" borderId="5" xfId="1" applyFont="1" applyFill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43" fontId="4" fillId="0" borderId="5" xfId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43" fontId="4" fillId="0" borderId="3" xfId="1" applyFont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5" fillId="0" borderId="4" xfId="1" applyFont="1" applyFill="1" applyBorder="1" applyAlignment="1">
      <alignment horizontal="center" wrapText="1"/>
    </xf>
    <xf numFmtId="43" fontId="5" fillId="0" borderId="5" xfId="1" applyFont="1" applyFill="1" applyBorder="1" applyAlignment="1">
      <alignment horizontal="center" wrapText="1"/>
    </xf>
    <xf numFmtId="43" fontId="21" fillId="0" borderId="5" xfId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43" fontId="17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/>
    <xf numFmtId="2" fontId="3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vertical="top" wrapText="1"/>
    </xf>
    <xf numFmtId="164" fontId="4" fillId="0" borderId="5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4" fillId="0" borderId="4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43" fontId="15" fillId="0" borderId="4" xfId="1" applyFont="1" applyFill="1" applyBorder="1" applyAlignment="1">
      <alignment horizontal="center"/>
    </xf>
    <xf numFmtId="43" fontId="16" fillId="0" borderId="5" xfId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wrapText="1"/>
    </xf>
    <xf numFmtId="0" fontId="19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9" fillId="3" borderId="0" xfId="0" applyFont="1" applyFill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3" fontId="4" fillId="0" borderId="4" xfId="1" applyNumberFormat="1" applyFont="1" applyBorder="1" applyAlignment="1">
      <alignment horizontal="center" wrapText="1"/>
    </xf>
    <xf numFmtId="43" fontId="2" fillId="0" borderId="5" xfId="1" applyNumberFormat="1" applyFont="1" applyBorder="1" applyAlignment="1">
      <alignment horizontal="center" wrapText="1"/>
    </xf>
    <xf numFmtId="0" fontId="26" fillId="0" borderId="3" xfId="0" applyFont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0" fillId="0" borderId="10" xfId="0" applyFont="1" applyBorder="1" applyAlignment="1"/>
    <xf numFmtId="0" fontId="1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5"/>
  <sheetViews>
    <sheetView tabSelected="1" workbookViewId="0">
      <selection activeCell="A35" sqref="A35:N35"/>
    </sheetView>
  </sheetViews>
  <sheetFormatPr defaultRowHeight="15"/>
  <cols>
    <col min="7" max="7" width="9.85546875" customWidth="1"/>
    <col min="9" max="9" width="7.5703125" customWidth="1"/>
    <col min="10" max="10" width="11.42578125" customWidth="1"/>
    <col min="12" max="12" width="10.28515625" customWidth="1"/>
    <col min="13" max="13" width="10.140625" customWidth="1"/>
    <col min="14" max="14" width="9.7109375" customWidth="1"/>
    <col min="15" max="15" width="15.42578125" customWidth="1"/>
    <col min="16" max="16" width="12.42578125" bestFit="1" customWidth="1"/>
  </cols>
  <sheetData>
    <row r="1" spans="1:15" ht="18" customHeight="1">
      <c r="A1" s="282" t="s">
        <v>268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1"/>
    </row>
    <row r="2" spans="1:15" ht="15.75">
      <c r="A2" s="284" t="s">
        <v>269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1"/>
    </row>
    <row r="3" spans="1:15" ht="15" customHeight="1">
      <c r="A3" s="286" t="s">
        <v>266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4"/>
    </row>
    <row r="4" spans="1:15" ht="16.5" customHeight="1">
      <c r="A4" s="286" t="s">
        <v>267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4"/>
    </row>
    <row r="5" spans="1:15" ht="15.75">
      <c r="A5" s="128" t="s">
        <v>153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4"/>
    </row>
    <row r="6" spans="1:15" ht="15.75" customHeight="1">
      <c r="A6" s="128" t="s">
        <v>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4"/>
    </row>
    <row r="7" spans="1:15" ht="15.75" customHeight="1">
      <c r="A7" s="128" t="s">
        <v>237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4"/>
    </row>
    <row r="8" spans="1:15" ht="16.5" customHeight="1" thickBot="1">
      <c r="A8" s="287" t="s">
        <v>214</v>
      </c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10"/>
    </row>
    <row r="9" spans="1:15" ht="15" customHeight="1">
      <c r="A9" s="290" t="s">
        <v>1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5"/>
    </row>
    <row r="10" spans="1:15" ht="16.5" customHeight="1" thickBot="1">
      <c r="A10" s="291" t="s">
        <v>151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5"/>
    </row>
    <row r="11" spans="1:15" ht="15" customHeight="1">
      <c r="A11" s="290" t="s">
        <v>2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5"/>
    </row>
    <row r="12" spans="1:15" ht="15.75" customHeight="1">
      <c r="A12" s="128" t="s">
        <v>3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5"/>
    </row>
    <row r="13" spans="1:15" ht="15.75" customHeight="1">
      <c r="A13" s="97" t="s">
        <v>4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5"/>
    </row>
    <row r="14" spans="1:15" ht="18.75" customHeight="1">
      <c r="A14" s="292" t="s">
        <v>248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5"/>
    </row>
    <row r="15" spans="1:15" ht="18.75" customHeight="1">
      <c r="A15" s="288" t="s">
        <v>249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5"/>
    </row>
    <row r="16" spans="1:15" s="29" customFormat="1" ht="18.75" customHeight="1">
      <c r="A16" s="288" t="s">
        <v>250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5"/>
    </row>
    <row r="17" spans="1:15" s="29" customFormat="1" ht="18.75" customHeight="1">
      <c r="A17" s="289" t="s">
        <v>265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5"/>
    </row>
    <row r="18" spans="1:15" s="29" customFormat="1" ht="18.75" customHeight="1">
      <c r="A18" s="288" t="s">
        <v>251</v>
      </c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5"/>
    </row>
    <row r="19" spans="1:15" s="29" customFormat="1" ht="18.75" customHeight="1">
      <c r="A19" s="288" t="s">
        <v>252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5"/>
    </row>
    <row r="20" spans="1:15" ht="15" customHeight="1">
      <c r="A20" s="97" t="s">
        <v>5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3"/>
    </row>
    <row r="21" spans="1:15" ht="15" customHeight="1">
      <c r="A21" s="100" t="s">
        <v>6</v>
      </c>
      <c r="B21" s="100"/>
      <c r="C21" s="100"/>
      <c r="D21" s="100"/>
      <c r="E21" s="100"/>
      <c r="F21" s="100"/>
      <c r="G21" s="100"/>
      <c r="H21" s="100"/>
      <c r="I21" s="100"/>
      <c r="J21" s="100" t="s">
        <v>138</v>
      </c>
      <c r="K21" s="100"/>
      <c r="L21" s="100"/>
      <c r="M21" s="100"/>
      <c r="N21" s="100"/>
      <c r="O21" s="4"/>
    </row>
    <row r="22" spans="1:15">
      <c r="A22" s="90" t="s">
        <v>215</v>
      </c>
      <c r="B22" s="90"/>
      <c r="C22" s="90"/>
      <c r="D22" s="90"/>
      <c r="E22" s="90"/>
      <c r="F22" s="90"/>
      <c r="G22" s="90"/>
      <c r="H22" s="90"/>
      <c r="I22" s="90"/>
      <c r="J22" s="89" t="s">
        <v>154</v>
      </c>
      <c r="K22" s="89"/>
      <c r="L22" s="89"/>
      <c r="M22" s="89"/>
      <c r="N22" s="89"/>
      <c r="O22" s="4"/>
    </row>
    <row r="23" spans="1:15" ht="14.25" customHeight="1">
      <c r="A23" s="90" t="s">
        <v>174</v>
      </c>
      <c r="B23" s="90"/>
      <c r="C23" s="90"/>
      <c r="D23" s="90"/>
      <c r="E23" s="90"/>
      <c r="F23" s="90"/>
      <c r="G23" s="90"/>
      <c r="H23" s="90"/>
      <c r="I23" s="90"/>
      <c r="J23" s="89" t="s">
        <v>154</v>
      </c>
      <c r="K23" s="89"/>
      <c r="L23" s="89"/>
      <c r="M23" s="89"/>
      <c r="N23" s="89"/>
      <c r="O23" s="3"/>
    </row>
    <row r="24" spans="1:15">
      <c r="A24" s="90" t="s">
        <v>175</v>
      </c>
      <c r="B24" s="90"/>
      <c r="C24" s="90"/>
      <c r="D24" s="90"/>
      <c r="E24" s="90"/>
      <c r="F24" s="90"/>
      <c r="G24" s="90"/>
      <c r="H24" s="90"/>
      <c r="I24" s="90"/>
      <c r="J24" s="89" t="s">
        <v>154</v>
      </c>
      <c r="K24" s="89"/>
      <c r="L24" s="89"/>
      <c r="M24" s="89"/>
      <c r="N24" s="89"/>
      <c r="O24" s="3"/>
    </row>
    <row r="25" spans="1:15" ht="15" customHeight="1">
      <c r="A25" s="90" t="s">
        <v>176</v>
      </c>
      <c r="B25" s="90"/>
      <c r="C25" s="90"/>
      <c r="D25" s="90"/>
      <c r="E25" s="90"/>
      <c r="F25" s="90"/>
      <c r="G25" s="90"/>
      <c r="H25" s="90"/>
      <c r="I25" s="90"/>
      <c r="J25" s="89" t="s">
        <v>154</v>
      </c>
      <c r="K25" s="89"/>
      <c r="L25" s="89"/>
      <c r="M25" s="89"/>
      <c r="N25" s="89"/>
      <c r="O25" s="3"/>
    </row>
    <row r="26" spans="1:15" ht="15" customHeight="1">
      <c r="A26" s="90" t="s">
        <v>177</v>
      </c>
      <c r="B26" s="90"/>
      <c r="C26" s="90"/>
      <c r="D26" s="90"/>
      <c r="E26" s="90"/>
      <c r="F26" s="90"/>
      <c r="G26" s="90"/>
      <c r="H26" s="90"/>
      <c r="I26" s="90"/>
      <c r="J26" s="89" t="s">
        <v>154</v>
      </c>
      <c r="K26" s="89"/>
      <c r="L26" s="89"/>
      <c r="M26" s="89"/>
      <c r="N26" s="89"/>
      <c r="O26" s="3"/>
    </row>
    <row r="27" spans="1:15" ht="15" customHeight="1">
      <c r="A27" s="90" t="s">
        <v>178</v>
      </c>
      <c r="B27" s="90"/>
      <c r="C27" s="90"/>
      <c r="D27" s="90"/>
      <c r="E27" s="90"/>
      <c r="F27" s="90"/>
      <c r="G27" s="90"/>
      <c r="H27" s="90"/>
      <c r="I27" s="90"/>
      <c r="J27" s="89" t="s">
        <v>154</v>
      </c>
      <c r="K27" s="89"/>
      <c r="L27" s="89"/>
      <c r="M27" s="89"/>
      <c r="N27" s="89"/>
      <c r="O27" s="4"/>
    </row>
    <row r="28" spans="1:15" s="14" customFormat="1" ht="15" customHeight="1">
      <c r="A28" s="86" t="s">
        <v>179</v>
      </c>
      <c r="B28" s="87"/>
      <c r="C28" s="87"/>
      <c r="D28" s="87"/>
      <c r="E28" s="87"/>
      <c r="F28" s="87"/>
      <c r="G28" s="87"/>
      <c r="H28" s="87"/>
      <c r="I28" s="88"/>
      <c r="J28" s="89" t="s">
        <v>154</v>
      </c>
      <c r="K28" s="89"/>
      <c r="L28" s="89"/>
      <c r="M28" s="89"/>
      <c r="N28" s="89"/>
      <c r="O28" s="19"/>
    </row>
    <row r="29" spans="1:15" s="14" customFormat="1" ht="15" customHeight="1">
      <c r="A29" s="86" t="s">
        <v>180</v>
      </c>
      <c r="B29" s="87"/>
      <c r="C29" s="87"/>
      <c r="D29" s="87"/>
      <c r="E29" s="87"/>
      <c r="F29" s="87"/>
      <c r="G29" s="87"/>
      <c r="H29" s="87"/>
      <c r="I29" s="88"/>
      <c r="J29" s="89" t="s">
        <v>154</v>
      </c>
      <c r="K29" s="89"/>
      <c r="L29" s="89"/>
      <c r="M29" s="89"/>
      <c r="N29" s="89"/>
      <c r="O29" s="19"/>
    </row>
    <row r="30" spans="1:15" s="14" customFormat="1" ht="15" customHeight="1">
      <c r="A30" s="86" t="s">
        <v>181</v>
      </c>
      <c r="B30" s="87"/>
      <c r="C30" s="87"/>
      <c r="D30" s="87"/>
      <c r="E30" s="87"/>
      <c r="F30" s="87"/>
      <c r="G30" s="87"/>
      <c r="H30" s="87"/>
      <c r="I30" s="88"/>
      <c r="J30" s="89" t="s">
        <v>154</v>
      </c>
      <c r="K30" s="89"/>
      <c r="L30" s="89"/>
      <c r="M30" s="89"/>
      <c r="N30" s="89"/>
      <c r="O30" s="19"/>
    </row>
    <row r="31" spans="1:15" ht="15" customHeight="1">
      <c r="A31" s="90" t="s">
        <v>182</v>
      </c>
      <c r="B31" s="90"/>
      <c r="C31" s="90"/>
      <c r="D31" s="90"/>
      <c r="E31" s="90"/>
      <c r="F31" s="90"/>
      <c r="G31" s="90"/>
      <c r="H31" s="90"/>
      <c r="I31" s="90"/>
      <c r="J31" s="89" t="s">
        <v>154</v>
      </c>
      <c r="K31" s="89"/>
      <c r="L31" s="89"/>
      <c r="M31" s="89"/>
      <c r="N31" s="89"/>
      <c r="O31" s="4"/>
    </row>
    <row r="32" spans="1:15" ht="15" customHeight="1">
      <c r="A32" s="90" t="s">
        <v>183</v>
      </c>
      <c r="B32" s="90"/>
      <c r="C32" s="90"/>
      <c r="D32" s="90"/>
      <c r="E32" s="90"/>
      <c r="F32" s="90"/>
      <c r="G32" s="90"/>
      <c r="H32" s="90"/>
      <c r="I32" s="90"/>
      <c r="J32" s="89" t="s">
        <v>154</v>
      </c>
      <c r="K32" s="89"/>
      <c r="L32" s="89"/>
      <c r="M32" s="89"/>
      <c r="N32" s="89"/>
      <c r="O32" s="4"/>
    </row>
    <row r="33" spans="1:15" s="14" customFormat="1" ht="15" customHeight="1">
      <c r="A33" s="91" t="s">
        <v>184</v>
      </c>
      <c r="B33" s="92"/>
      <c r="C33" s="92"/>
      <c r="D33" s="92"/>
      <c r="E33" s="92"/>
      <c r="F33" s="92"/>
      <c r="G33" s="92"/>
      <c r="H33" s="92"/>
      <c r="I33" s="93"/>
      <c r="J33" s="89" t="s">
        <v>154</v>
      </c>
      <c r="K33" s="89"/>
      <c r="L33" s="89"/>
      <c r="M33" s="89"/>
      <c r="N33" s="89"/>
      <c r="O33" s="19"/>
    </row>
    <row r="34" spans="1:15" s="14" customFormat="1" ht="27.75" customHeight="1">
      <c r="A34" s="86" t="s">
        <v>236</v>
      </c>
      <c r="B34" s="87"/>
      <c r="C34" s="87"/>
      <c r="D34" s="87"/>
      <c r="E34" s="87"/>
      <c r="F34" s="87"/>
      <c r="G34" s="87"/>
      <c r="H34" s="87"/>
      <c r="I34" s="88"/>
      <c r="J34" s="89" t="s">
        <v>154</v>
      </c>
      <c r="K34" s="89"/>
      <c r="L34" s="89"/>
      <c r="M34" s="89"/>
      <c r="N34" s="89"/>
      <c r="O34" s="19"/>
    </row>
    <row r="35" spans="1:15" ht="15" customHeight="1">
      <c r="A35" s="97" t="s">
        <v>7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3"/>
    </row>
    <row r="36" spans="1:15" ht="25.5" customHeight="1">
      <c r="A36" s="94" t="s">
        <v>8</v>
      </c>
      <c r="B36" s="95"/>
      <c r="C36" s="95"/>
      <c r="D36" s="95"/>
      <c r="E36" s="95"/>
      <c r="F36" s="95"/>
      <c r="G36" s="95"/>
      <c r="H36" s="95"/>
      <c r="I36" s="96"/>
      <c r="J36" s="98" t="s">
        <v>169</v>
      </c>
      <c r="K36" s="98"/>
      <c r="L36" s="99"/>
      <c r="M36" s="100" t="s">
        <v>135</v>
      </c>
      <c r="N36" s="100"/>
      <c r="O36" s="3"/>
    </row>
    <row r="37" spans="1:15" s="31" customFormat="1" ht="25.5" customHeight="1">
      <c r="A37" s="72" t="s">
        <v>233</v>
      </c>
      <c r="B37" s="73"/>
      <c r="C37" s="73"/>
      <c r="D37" s="73"/>
      <c r="E37" s="73"/>
      <c r="F37" s="73"/>
      <c r="G37" s="73"/>
      <c r="H37" s="73"/>
      <c r="I37" s="74"/>
      <c r="J37" s="75" t="s">
        <v>243</v>
      </c>
      <c r="K37" s="76"/>
      <c r="L37" s="77"/>
      <c r="M37" s="78" t="s">
        <v>231</v>
      </c>
      <c r="N37" s="77"/>
      <c r="O37" s="30"/>
    </row>
    <row r="38" spans="1:15" ht="29.25" customHeight="1">
      <c r="A38" s="79" t="s">
        <v>240</v>
      </c>
      <c r="B38" s="268"/>
      <c r="C38" s="268"/>
      <c r="D38" s="268"/>
      <c r="E38" s="268"/>
      <c r="F38" s="268"/>
      <c r="G38" s="268"/>
      <c r="H38" s="268"/>
      <c r="I38" s="269"/>
      <c r="J38" s="82" t="s">
        <v>244</v>
      </c>
      <c r="K38" s="182"/>
      <c r="L38" s="85"/>
      <c r="M38" s="82" t="s">
        <v>231</v>
      </c>
      <c r="N38" s="85"/>
      <c r="O38" s="6"/>
    </row>
    <row r="39" spans="1:15" s="29" customFormat="1" ht="17.25" customHeight="1">
      <c r="A39" s="79" t="s">
        <v>234</v>
      </c>
      <c r="B39" s="80"/>
      <c r="C39" s="80"/>
      <c r="D39" s="80"/>
      <c r="E39" s="80"/>
      <c r="F39" s="80"/>
      <c r="G39" s="80"/>
      <c r="H39" s="80"/>
      <c r="I39" s="81"/>
      <c r="J39" s="82" t="s">
        <v>245</v>
      </c>
      <c r="K39" s="83"/>
      <c r="L39" s="84"/>
      <c r="M39" s="82" t="s">
        <v>231</v>
      </c>
      <c r="N39" s="85"/>
      <c r="O39" s="6"/>
    </row>
    <row r="40" spans="1:15" s="27" customFormat="1" ht="27" customHeight="1">
      <c r="A40" s="79" t="s">
        <v>235</v>
      </c>
      <c r="B40" s="268"/>
      <c r="C40" s="268"/>
      <c r="D40" s="268"/>
      <c r="E40" s="268"/>
      <c r="F40" s="268"/>
      <c r="G40" s="268"/>
      <c r="H40" s="268"/>
      <c r="I40" s="269"/>
      <c r="J40" s="82" t="s">
        <v>246</v>
      </c>
      <c r="K40" s="182"/>
      <c r="L40" s="85"/>
      <c r="M40" s="82" t="s">
        <v>231</v>
      </c>
      <c r="N40" s="85"/>
      <c r="O40" s="6"/>
    </row>
    <row r="41" spans="1:15" s="28" customFormat="1" ht="17.25" customHeight="1">
      <c r="A41" s="179" t="s">
        <v>242</v>
      </c>
      <c r="B41" s="180"/>
      <c r="C41" s="180"/>
      <c r="D41" s="180"/>
      <c r="E41" s="180"/>
      <c r="F41" s="180"/>
      <c r="G41" s="180"/>
      <c r="H41" s="180"/>
      <c r="I41" s="181"/>
      <c r="J41" s="82" t="s">
        <v>247</v>
      </c>
      <c r="K41" s="182"/>
      <c r="L41" s="85"/>
      <c r="M41" s="82" t="s">
        <v>231</v>
      </c>
      <c r="N41" s="85"/>
      <c r="O41" s="6"/>
    </row>
    <row r="42" spans="1:15" ht="28.5" customHeight="1">
      <c r="A42" s="79" t="s">
        <v>241</v>
      </c>
      <c r="B42" s="268"/>
      <c r="C42" s="268"/>
      <c r="D42" s="268"/>
      <c r="E42" s="268"/>
      <c r="F42" s="268"/>
      <c r="G42" s="268"/>
      <c r="H42" s="268"/>
      <c r="I42" s="269"/>
      <c r="J42" s="190" t="s">
        <v>264</v>
      </c>
      <c r="K42" s="280"/>
      <c r="L42" s="191"/>
      <c r="M42" s="190" t="s">
        <v>231</v>
      </c>
      <c r="N42" s="191"/>
      <c r="O42" s="6"/>
    </row>
    <row r="43" spans="1:15" ht="15.75" customHeight="1">
      <c r="A43" s="270" t="s">
        <v>9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6"/>
    </row>
    <row r="44" spans="1:15" ht="15.95" customHeight="1">
      <c r="A44" s="184" t="s">
        <v>10</v>
      </c>
      <c r="B44" s="185"/>
      <c r="C44" s="185"/>
      <c r="D44" s="185"/>
      <c r="E44" s="185"/>
      <c r="F44" s="185"/>
      <c r="G44" s="185"/>
      <c r="H44" s="185"/>
      <c r="I44" s="185"/>
      <c r="J44" s="186"/>
      <c r="K44" s="186"/>
      <c r="L44" s="187"/>
      <c r="M44" s="188">
        <v>35</v>
      </c>
      <c r="N44" s="271"/>
      <c r="O44" s="7"/>
    </row>
    <row r="45" spans="1:15" ht="15.95" customHeight="1">
      <c r="A45" s="184" t="s">
        <v>11</v>
      </c>
      <c r="B45" s="185"/>
      <c r="C45" s="185"/>
      <c r="D45" s="185"/>
      <c r="E45" s="185"/>
      <c r="F45" s="185"/>
      <c r="G45" s="185"/>
      <c r="H45" s="185"/>
      <c r="I45" s="185"/>
      <c r="J45" s="186"/>
      <c r="K45" s="186"/>
      <c r="L45" s="187"/>
      <c r="M45" s="192">
        <v>15.8</v>
      </c>
      <c r="N45" s="193"/>
      <c r="O45" s="7"/>
    </row>
    <row r="46" spans="1:15" ht="15.95" customHeight="1">
      <c r="A46" s="184" t="s">
        <v>12</v>
      </c>
      <c r="B46" s="185"/>
      <c r="C46" s="185"/>
      <c r="D46" s="185"/>
      <c r="E46" s="185"/>
      <c r="F46" s="185"/>
      <c r="G46" s="185"/>
      <c r="H46" s="185"/>
      <c r="I46" s="185"/>
      <c r="J46" s="186"/>
      <c r="K46" s="186"/>
      <c r="L46" s="187"/>
      <c r="M46" s="192">
        <v>10.5</v>
      </c>
      <c r="N46" s="193"/>
      <c r="O46" s="6"/>
    </row>
    <row r="47" spans="1:15" ht="15.95" customHeight="1">
      <c r="A47" s="184" t="s">
        <v>13</v>
      </c>
      <c r="B47" s="185"/>
      <c r="C47" s="185"/>
      <c r="D47" s="185"/>
      <c r="E47" s="185"/>
      <c r="F47" s="185"/>
      <c r="G47" s="185"/>
      <c r="H47" s="185"/>
      <c r="I47" s="185"/>
      <c r="J47" s="186"/>
      <c r="K47" s="186"/>
      <c r="L47" s="187"/>
      <c r="M47" s="192">
        <v>34.5</v>
      </c>
      <c r="N47" s="193"/>
      <c r="O47" s="8"/>
    </row>
    <row r="48" spans="1:15" ht="15.95" customHeight="1">
      <c r="A48" s="184" t="s">
        <v>14</v>
      </c>
      <c r="B48" s="185"/>
      <c r="C48" s="185"/>
      <c r="D48" s="185"/>
      <c r="E48" s="185"/>
      <c r="F48" s="185"/>
      <c r="G48" s="185"/>
      <c r="H48" s="185"/>
      <c r="I48" s="185"/>
      <c r="J48" s="186"/>
      <c r="K48" s="186"/>
      <c r="L48" s="187"/>
      <c r="M48" s="192">
        <v>15.8</v>
      </c>
      <c r="N48" s="189"/>
      <c r="O48" s="6"/>
    </row>
    <row r="49" spans="1:15" ht="15.95" customHeight="1">
      <c r="A49" s="184" t="s">
        <v>15</v>
      </c>
      <c r="B49" s="185"/>
      <c r="C49" s="185"/>
      <c r="D49" s="185"/>
      <c r="E49" s="185"/>
      <c r="F49" s="185"/>
      <c r="G49" s="185"/>
      <c r="H49" s="185"/>
      <c r="I49" s="185"/>
      <c r="J49" s="186"/>
      <c r="K49" s="186"/>
      <c r="L49" s="187"/>
      <c r="M49" s="192">
        <v>10.5</v>
      </c>
      <c r="N49" s="189"/>
      <c r="O49" s="6"/>
    </row>
    <row r="50" spans="1:15" ht="15.95" customHeight="1">
      <c r="A50" s="184" t="s">
        <v>16</v>
      </c>
      <c r="B50" s="185"/>
      <c r="C50" s="185"/>
      <c r="D50" s="185"/>
      <c r="E50" s="185"/>
      <c r="F50" s="185"/>
      <c r="G50" s="185"/>
      <c r="H50" s="185"/>
      <c r="I50" s="185"/>
      <c r="J50" s="186"/>
      <c r="K50" s="186"/>
      <c r="L50" s="187"/>
      <c r="M50" s="188">
        <f>M47-M44</f>
        <v>-0.5</v>
      </c>
      <c r="N50" s="189"/>
      <c r="O50" s="6"/>
    </row>
    <row r="51" spans="1:15" ht="38.25" customHeight="1">
      <c r="A51" s="272" t="s">
        <v>17</v>
      </c>
      <c r="B51" s="273"/>
      <c r="C51" s="273"/>
      <c r="D51" s="273"/>
      <c r="E51" s="273"/>
      <c r="F51" s="273"/>
      <c r="G51" s="273"/>
      <c r="H51" s="273"/>
      <c r="I51" s="273"/>
      <c r="J51" s="274"/>
      <c r="K51" s="274"/>
      <c r="L51" s="275"/>
      <c r="M51" s="276" t="s">
        <v>255</v>
      </c>
      <c r="N51" s="277"/>
      <c r="O51" s="6"/>
    </row>
    <row r="52" spans="1:15" ht="15.95" customHeight="1">
      <c r="A52" s="184" t="s">
        <v>18</v>
      </c>
      <c r="B52" s="185"/>
      <c r="C52" s="185"/>
      <c r="D52" s="185"/>
      <c r="E52" s="185"/>
      <c r="F52" s="185"/>
      <c r="G52" s="185"/>
      <c r="H52" s="185"/>
      <c r="I52" s="185"/>
      <c r="J52" s="186"/>
      <c r="K52" s="186"/>
      <c r="L52" s="187"/>
      <c r="M52" s="278">
        <v>14864.73</v>
      </c>
      <c r="N52" s="279"/>
      <c r="O52" s="6"/>
    </row>
    <row r="53" spans="1:15" ht="18" customHeight="1">
      <c r="A53" s="128" t="s">
        <v>19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6"/>
    </row>
    <row r="54" spans="1:15" ht="15.75" customHeight="1">
      <c r="A54" s="267" t="s">
        <v>20</v>
      </c>
      <c r="B54" s="267"/>
      <c r="C54" s="267"/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7"/>
      <c r="O54" s="6"/>
    </row>
    <row r="55" spans="1:15" ht="27" customHeight="1">
      <c r="A55" s="100" t="s">
        <v>21</v>
      </c>
      <c r="B55" s="133"/>
      <c r="C55" s="133"/>
      <c r="D55" s="133"/>
      <c r="E55" s="133"/>
      <c r="F55" s="100" t="s">
        <v>22</v>
      </c>
      <c r="G55" s="100"/>
      <c r="H55" s="100"/>
      <c r="I55" s="100" t="s">
        <v>136</v>
      </c>
      <c r="J55" s="133"/>
      <c r="K55" s="133"/>
      <c r="L55" s="100" t="s">
        <v>137</v>
      </c>
      <c r="M55" s="133"/>
      <c r="N55" s="133"/>
      <c r="O55" s="6"/>
    </row>
    <row r="56" spans="1:15" ht="24.75" customHeight="1">
      <c r="A56" s="260" t="s">
        <v>23</v>
      </c>
      <c r="B56" s="261"/>
      <c r="C56" s="261"/>
      <c r="D56" s="261"/>
      <c r="E56" s="262"/>
      <c r="F56" s="124" t="s">
        <v>225</v>
      </c>
      <c r="G56" s="259"/>
      <c r="H56" s="259"/>
      <c r="I56" s="124" t="s">
        <v>260</v>
      </c>
      <c r="J56" s="259"/>
      <c r="K56" s="259"/>
      <c r="L56" s="263" t="s">
        <v>270</v>
      </c>
      <c r="M56" s="264"/>
      <c r="N56" s="264"/>
      <c r="O56" s="6"/>
    </row>
    <row r="57" spans="1:15" ht="33" customHeight="1">
      <c r="A57" s="128" t="s">
        <v>155</v>
      </c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6"/>
    </row>
    <row r="58" spans="1:15" ht="17.25" customHeight="1">
      <c r="A58" s="265" t="s">
        <v>24</v>
      </c>
      <c r="B58" s="265"/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6"/>
    </row>
    <row r="59" spans="1:15" ht="15" customHeight="1">
      <c r="A59" s="266" t="s">
        <v>25</v>
      </c>
      <c r="B59" s="266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6"/>
    </row>
    <row r="60" spans="1:15" ht="102" customHeight="1">
      <c r="A60" s="124" t="s">
        <v>21</v>
      </c>
      <c r="B60" s="124"/>
      <c r="C60" s="124"/>
      <c r="D60" s="124"/>
      <c r="E60" s="259"/>
      <c r="F60" s="259"/>
      <c r="G60" s="251" t="s">
        <v>26</v>
      </c>
      <c r="H60" s="252"/>
      <c r="I60" s="251" t="s">
        <v>27</v>
      </c>
      <c r="J60" s="252"/>
      <c r="K60" s="49" t="s">
        <v>139</v>
      </c>
      <c r="L60" s="49" t="s">
        <v>137</v>
      </c>
      <c r="M60" s="251" t="s">
        <v>140</v>
      </c>
      <c r="N60" s="251"/>
      <c r="O60" s="6"/>
    </row>
    <row r="61" spans="1:15" ht="16.5" customHeight="1">
      <c r="A61" s="254" t="s">
        <v>28</v>
      </c>
      <c r="B61" s="254"/>
      <c r="C61" s="254"/>
      <c r="D61" s="254"/>
      <c r="E61" s="165"/>
      <c r="F61" s="165"/>
      <c r="G61" s="167">
        <f>SUM(G63+G74)</f>
        <v>83970.63</v>
      </c>
      <c r="H61" s="167"/>
      <c r="I61" s="167">
        <f>SUM(I63+I74)</f>
        <v>39892</v>
      </c>
      <c r="J61" s="167"/>
      <c r="K61" s="15"/>
      <c r="L61" s="66">
        <f>SUM(I61/G61*100-100)</f>
        <v>-52.492913295994093</v>
      </c>
      <c r="M61" s="257"/>
      <c r="N61" s="257"/>
      <c r="O61" s="6"/>
    </row>
    <row r="62" spans="1:15" ht="12.75" customHeight="1">
      <c r="A62" s="164" t="s">
        <v>29</v>
      </c>
      <c r="B62" s="164"/>
      <c r="C62" s="164"/>
      <c r="D62" s="164"/>
      <c r="E62" s="165"/>
      <c r="F62" s="165"/>
      <c r="G62" s="167"/>
      <c r="H62" s="167"/>
      <c r="I62" s="167"/>
      <c r="J62" s="167"/>
      <c r="K62" s="15"/>
      <c r="L62" s="66"/>
      <c r="M62" s="257"/>
      <c r="N62" s="257"/>
      <c r="O62" s="6"/>
    </row>
    <row r="63" spans="1:15" ht="25.5" customHeight="1">
      <c r="A63" s="164" t="s">
        <v>210</v>
      </c>
      <c r="B63" s="164"/>
      <c r="C63" s="164"/>
      <c r="D63" s="164"/>
      <c r="E63" s="165"/>
      <c r="F63" s="165"/>
      <c r="G63" s="167">
        <f>SUM(G67:H73)</f>
        <v>52804.04</v>
      </c>
      <c r="H63" s="167"/>
      <c r="I63" s="167">
        <f>SUM(I67:J73)</f>
        <v>25221.47</v>
      </c>
      <c r="J63" s="167"/>
      <c r="K63" s="15"/>
      <c r="L63" s="66">
        <f t="shared" ref="L63" si="0">SUM(I63/G63*100-100)</f>
        <v>-52.235719085130604</v>
      </c>
      <c r="M63" s="257"/>
      <c r="N63" s="257"/>
      <c r="O63" s="6"/>
    </row>
    <row r="64" spans="1:15" ht="15" customHeight="1">
      <c r="A64" s="164" t="s">
        <v>30</v>
      </c>
      <c r="B64" s="164"/>
      <c r="C64" s="164"/>
      <c r="D64" s="164"/>
      <c r="E64" s="165"/>
      <c r="F64" s="165"/>
      <c r="G64" s="167"/>
      <c r="H64" s="167"/>
      <c r="I64" s="167"/>
      <c r="J64" s="167"/>
      <c r="K64" s="15"/>
      <c r="L64" s="66"/>
      <c r="M64" s="257"/>
      <c r="N64" s="257"/>
      <c r="O64" s="6"/>
    </row>
    <row r="65" spans="1:15" ht="17.25" customHeight="1">
      <c r="A65" s="164" t="s">
        <v>31</v>
      </c>
      <c r="B65" s="164"/>
      <c r="C65" s="164"/>
      <c r="D65" s="164"/>
      <c r="E65" s="165"/>
      <c r="F65" s="165"/>
      <c r="G65" s="167"/>
      <c r="H65" s="167"/>
      <c r="I65" s="167"/>
      <c r="J65" s="167"/>
      <c r="K65" s="15"/>
      <c r="L65" s="66"/>
      <c r="M65" s="257"/>
      <c r="N65" s="257"/>
      <c r="O65" s="6"/>
    </row>
    <row r="66" spans="1:15" ht="16.5" customHeight="1">
      <c r="A66" s="164" t="s">
        <v>32</v>
      </c>
      <c r="B66" s="164"/>
      <c r="C66" s="164"/>
      <c r="D66" s="164"/>
      <c r="E66" s="165"/>
      <c r="F66" s="165"/>
      <c r="G66" s="167"/>
      <c r="H66" s="167"/>
      <c r="I66" s="167"/>
      <c r="J66" s="167"/>
      <c r="K66" s="15"/>
      <c r="L66" s="66"/>
      <c r="M66" s="257"/>
      <c r="N66" s="257"/>
      <c r="O66" s="6"/>
    </row>
    <row r="67" spans="1:15" ht="14.25" customHeight="1">
      <c r="A67" s="164" t="s">
        <v>33</v>
      </c>
      <c r="B67" s="164"/>
      <c r="C67" s="164"/>
      <c r="D67" s="164"/>
      <c r="E67" s="165"/>
      <c r="F67" s="165"/>
      <c r="G67" s="167">
        <v>52804.04</v>
      </c>
      <c r="H67" s="167"/>
      <c r="I67" s="167">
        <v>25221.47</v>
      </c>
      <c r="J67" s="167"/>
      <c r="K67" s="15"/>
      <c r="L67" s="66">
        <f>I67/G67*100-100</f>
        <v>-52.235719085130604</v>
      </c>
      <c r="M67" s="256" t="s">
        <v>156</v>
      </c>
      <c r="N67" s="256"/>
      <c r="O67" s="6"/>
    </row>
    <row r="68" spans="1:15" ht="15" customHeight="1">
      <c r="A68" s="164" t="s">
        <v>34</v>
      </c>
      <c r="B68" s="164"/>
      <c r="C68" s="164"/>
      <c r="D68" s="164"/>
      <c r="E68" s="165"/>
      <c r="F68" s="165"/>
      <c r="G68" s="167"/>
      <c r="H68" s="167"/>
      <c r="I68" s="167"/>
      <c r="J68" s="167"/>
      <c r="K68" s="15"/>
      <c r="L68" s="66"/>
      <c r="M68" s="257"/>
      <c r="N68" s="257"/>
      <c r="O68" s="6"/>
    </row>
    <row r="69" spans="1:15" ht="15" customHeight="1">
      <c r="A69" s="164" t="s">
        <v>35</v>
      </c>
      <c r="B69" s="164"/>
      <c r="C69" s="164"/>
      <c r="D69" s="164"/>
      <c r="E69" s="165"/>
      <c r="F69" s="165"/>
      <c r="G69" s="167"/>
      <c r="H69" s="167"/>
      <c r="I69" s="167"/>
      <c r="J69" s="167"/>
      <c r="K69" s="15"/>
      <c r="L69" s="66"/>
      <c r="M69" s="257"/>
      <c r="N69" s="257"/>
      <c r="O69" s="6"/>
    </row>
    <row r="70" spans="1:15" ht="15" customHeight="1">
      <c r="A70" s="164" t="s">
        <v>36</v>
      </c>
      <c r="B70" s="164"/>
      <c r="C70" s="164"/>
      <c r="D70" s="164"/>
      <c r="E70" s="165"/>
      <c r="F70" s="165"/>
      <c r="G70" s="167"/>
      <c r="H70" s="167"/>
      <c r="I70" s="167"/>
      <c r="J70" s="167"/>
      <c r="K70" s="15"/>
      <c r="L70" s="66"/>
      <c r="M70" s="257"/>
      <c r="N70" s="257"/>
      <c r="O70" s="6"/>
    </row>
    <row r="71" spans="1:15" ht="15" customHeight="1">
      <c r="A71" s="164" t="s">
        <v>37</v>
      </c>
      <c r="B71" s="164"/>
      <c r="C71" s="164"/>
      <c r="D71" s="164"/>
      <c r="E71" s="165"/>
      <c r="F71" s="165"/>
      <c r="G71" s="167"/>
      <c r="H71" s="167"/>
      <c r="I71" s="167"/>
      <c r="J71" s="167"/>
      <c r="K71" s="15"/>
      <c r="L71" s="66"/>
      <c r="M71" s="257"/>
      <c r="N71" s="257"/>
      <c r="O71" s="6"/>
    </row>
    <row r="72" spans="1:15" ht="15" customHeight="1">
      <c r="A72" s="164" t="s">
        <v>38</v>
      </c>
      <c r="B72" s="164"/>
      <c r="C72" s="164"/>
      <c r="D72" s="164"/>
      <c r="E72" s="165"/>
      <c r="F72" s="165"/>
      <c r="G72" s="167"/>
      <c r="H72" s="167"/>
      <c r="I72" s="167"/>
      <c r="J72" s="167"/>
      <c r="K72" s="15"/>
      <c r="L72" s="66"/>
      <c r="M72" s="257"/>
      <c r="N72" s="257"/>
      <c r="O72" s="6"/>
    </row>
    <row r="73" spans="1:15" ht="15" customHeight="1">
      <c r="A73" s="164" t="s">
        <v>39</v>
      </c>
      <c r="B73" s="164"/>
      <c r="C73" s="164"/>
      <c r="D73" s="164"/>
      <c r="E73" s="165"/>
      <c r="F73" s="165"/>
      <c r="G73" s="167"/>
      <c r="H73" s="167"/>
      <c r="I73" s="167"/>
      <c r="J73" s="167"/>
      <c r="K73" s="15"/>
      <c r="L73" s="66"/>
      <c r="M73" s="257"/>
      <c r="N73" s="257"/>
      <c r="O73" s="4"/>
    </row>
    <row r="74" spans="1:15" ht="25.5" customHeight="1">
      <c r="A74" s="164" t="s">
        <v>40</v>
      </c>
      <c r="B74" s="164"/>
      <c r="C74" s="164"/>
      <c r="D74" s="164"/>
      <c r="E74" s="165"/>
      <c r="F74" s="165"/>
      <c r="G74" s="167">
        <f>SUM(G76:H84)</f>
        <v>31166.59</v>
      </c>
      <c r="H74" s="167"/>
      <c r="I74" s="167">
        <f>SUM(I76:J84)</f>
        <v>14670.53</v>
      </c>
      <c r="J74" s="167"/>
      <c r="K74" s="15"/>
      <c r="L74" s="66">
        <f>I74/G74*100-100</f>
        <v>-52.928664958213261</v>
      </c>
      <c r="M74" s="257"/>
      <c r="N74" s="257"/>
      <c r="O74" s="4"/>
    </row>
    <row r="75" spans="1:15" ht="15" customHeight="1">
      <c r="A75" s="164" t="s">
        <v>30</v>
      </c>
      <c r="B75" s="164"/>
      <c r="C75" s="164"/>
      <c r="D75" s="164"/>
      <c r="E75" s="165"/>
      <c r="F75" s="165"/>
      <c r="G75" s="167"/>
      <c r="H75" s="167"/>
      <c r="I75" s="167"/>
      <c r="J75" s="167"/>
      <c r="K75" s="15"/>
      <c r="L75" s="66"/>
      <c r="M75" s="257"/>
      <c r="N75" s="257"/>
      <c r="O75" s="4"/>
    </row>
    <row r="76" spans="1:15" ht="15" customHeight="1">
      <c r="A76" s="164" t="s">
        <v>41</v>
      </c>
      <c r="B76" s="164"/>
      <c r="C76" s="164"/>
      <c r="D76" s="164"/>
      <c r="E76" s="165"/>
      <c r="F76" s="165"/>
      <c r="G76" s="167">
        <v>7000</v>
      </c>
      <c r="H76" s="167"/>
      <c r="I76" s="167">
        <v>6000</v>
      </c>
      <c r="J76" s="167"/>
      <c r="K76" s="15"/>
      <c r="L76" s="66">
        <f t="shared" ref="L76:L78" si="1">I76/G76*100-100</f>
        <v>-14.285714285714292</v>
      </c>
      <c r="M76" s="256" t="s">
        <v>156</v>
      </c>
      <c r="N76" s="256"/>
      <c r="O76" s="4"/>
    </row>
    <row r="77" spans="1:15" ht="15" customHeight="1">
      <c r="A77" s="164" t="s">
        <v>42</v>
      </c>
      <c r="B77" s="164"/>
      <c r="C77" s="164"/>
      <c r="D77" s="164"/>
      <c r="E77" s="165"/>
      <c r="F77" s="165"/>
      <c r="G77" s="167"/>
      <c r="H77" s="167"/>
      <c r="I77" s="167"/>
      <c r="J77" s="167"/>
      <c r="K77" s="15"/>
      <c r="L77" s="66"/>
      <c r="M77" s="257"/>
      <c r="N77" s="257"/>
      <c r="O77" s="4"/>
    </row>
    <row r="78" spans="1:15" ht="15" customHeight="1">
      <c r="A78" s="164" t="s">
        <v>43</v>
      </c>
      <c r="B78" s="164"/>
      <c r="C78" s="164"/>
      <c r="D78" s="164"/>
      <c r="E78" s="165"/>
      <c r="F78" s="165"/>
      <c r="G78" s="167">
        <v>24166.59</v>
      </c>
      <c r="H78" s="167"/>
      <c r="I78" s="167">
        <v>8539.9500000000007</v>
      </c>
      <c r="J78" s="167"/>
      <c r="K78" s="15"/>
      <c r="L78" s="66">
        <f t="shared" si="1"/>
        <v>-64.662163755829852</v>
      </c>
      <c r="M78" s="256" t="s">
        <v>156</v>
      </c>
      <c r="N78" s="256"/>
      <c r="O78" s="4"/>
    </row>
    <row r="79" spans="1:15" ht="15" customHeight="1">
      <c r="A79" s="164" t="s">
        <v>44</v>
      </c>
      <c r="B79" s="164"/>
      <c r="C79" s="164"/>
      <c r="D79" s="164"/>
      <c r="E79" s="165"/>
      <c r="F79" s="165"/>
      <c r="G79" s="167"/>
      <c r="H79" s="167"/>
      <c r="I79" s="167"/>
      <c r="J79" s="167"/>
      <c r="K79" s="15"/>
      <c r="L79" s="25"/>
      <c r="M79" s="257"/>
      <c r="N79" s="257"/>
      <c r="O79" s="4"/>
    </row>
    <row r="80" spans="1:15">
      <c r="A80" s="164" t="s">
        <v>45</v>
      </c>
      <c r="B80" s="164"/>
      <c r="C80" s="164"/>
      <c r="D80" s="164"/>
      <c r="E80" s="165"/>
      <c r="F80" s="165"/>
      <c r="G80" s="167"/>
      <c r="H80" s="167"/>
      <c r="I80" s="167"/>
      <c r="J80" s="167"/>
      <c r="K80" s="15"/>
      <c r="L80" s="25"/>
      <c r="M80" s="257"/>
      <c r="N80" s="257"/>
      <c r="O80" s="4"/>
    </row>
    <row r="81" spans="1:15" ht="15.75" customHeight="1">
      <c r="A81" s="164" t="s">
        <v>46</v>
      </c>
      <c r="B81" s="164"/>
      <c r="C81" s="164"/>
      <c r="D81" s="164"/>
      <c r="E81" s="165"/>
      <c r="F81" s="165"/>
      <c r="G81" s="167"/>
      <c r="H81" s="167"/>
      <c r="I81" s="167"/>
      <c r="J81" s="167"/>
      <c r="K81" s="15"/>
      <c r="L81" s="25"/>
      <c r="M81" s="257"/>
      <c r="N81" s="257"/>
      <c r="O81" s="4"/>
    </row>
    <row r="82" spans="1:15" ht="24.75" customHeight="1">
      <c r="A82" s="164" t="s">
        <v>47</v>
      </c>
      <c r="B82" s="164"/>
      <c r="C82" s="164"/>
      <c r="D82" s="164"/>
      <c r="E82" s="165"/>
      <c r="F82" s="165"/>
      <c r="G82" s="167"/>
      <c r="H82" s="167"/>
      <c r="I82" s="167"/>
      <c r="J82" s="167"/>
      <c r="K82" s="15"/>
      <c r="L82" s="25"/>
      <c r="M82" s="257"/>
      <c r="N82" s="257"/>
      <c r="O82" s="4"/>
    </row>
    <row r="83" spans="1:15" ht="15" customHeight="1">
      <c r="A83" s="164" t="s">
        <v>48</v>
      </c>
      <c r="B83" s="164"/>
      <c r="C83" s="164"/>
      <c r="D83" s="164"/>
      <c r="E83" s="165"/>
      <c r="F83" s="165"/>
      <c r="G83" s="167"/>
      <c r="H83" s="167"/>
      <c r="I83" s="167">
        <v>130.58000000000001</v>
      </c>
      <c r="J83" s="167"/>
      <c r="K83" s="15"/>
      <c r="L83" s="25"/>
      <c r="M83" s="257"/>
      <c r="N83" s="257"/>
      <c r="O83" s="4"/>
    </row>
    <row r="84" spans="1:15">
      <c r="A84" s="164" t="s">
        <v>49</v>
      </c>
      <c r="B84" s="164"/>
      <c r="C84" s="164"/>
      <c r="D84" s="164"/>
      <c r="E84" s="165"/>
      <c r="F84" s="165"/>
      <c r="G84" s="258"/>
      <c r="H84" s="258"/>
      <c r="I84" s="258"/>
      <c r="J84" s="258"/>
      <c r="K84" s="15"/>
      <c r="L84" s="25"/>
      <c r="M84" s="257"/>
      <c r="N84" s="257"/>
      <c r="O84" s="4"/>
    </row>
    <row r="85" spans="1:15" ht="15" customHeight="1">
      <c r="A85" s="255" t="s">
        <v>50</v>
      </c>
      <c r="B85" s="255"/>
      <c r="C85" s="255"/>
      <c r="D85" s="255"/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4"/>
    </row>
    <row r="86" spans="1:15" ht="87.75" customHeight="1">
      <c r="A86" s="124" t="s">
        <v>21</v>
      </c>
      <c r="B86" s="124"/>
      <c r="C86" s="124"/>
      <c r="D86" s="124"/>
      <c r="E86" s="124"/>
      <c r="F86" s="124"/>
      <c r="G86" s="251" t="s">
        <v>170</v>
      </c>
      <c r="H86" s="251"/>
      <c r="I86" s="251" t="s">
        <v>171</v>
      </c>
      <c r="J86" s="251"/>
      <c r="K86" s="49" t="s">
        <v>172</v>
      </c>
      <c r="L86" s="49" t="s">
        <v>173</v>
      </c>
      <c r="M86" s="251" t="s">
        <v>141</v>
      </c>
      <c r="N86" s="252"/>
      <c r="O86" s="4"/>
    </row>
    <row r="87" spans="1:15" ht="15.75" customHeight="1">
      <c r="A87" s="254" t="s">
        <v>51</v>
      </c>
      <c r="B87" s="254"/>
      <c r="C87" s="254"/>
      <c r="D87" s="254"/>
      <c r="E87" s="165"/>
      <c r="F87" s="165"/>
      <c r="G87" s="167">
        <f>SUM(G89)</f>
        <v>0</v>
      </c>
      <c r="H87" s="167"/>
      <c r="I87" s="167">
        <f>I89+I104</f>
        <v>50000</v>
      </c>
      <c r="J87" s="167"/>
      <c r="K87" s="65"/>
      <c r="L87" s="65">
        <v>100</v>
      </c>
      <c r="M87" s="158"/>
      <c r="N87" s="158"/>
      <c r="O87" s="4"/>
    </row>
    <row r="88" spans="1:15" ht="14.25" customHeight="1">
      <c r="A88" s="164" t="s">
        <v>52</v>
      </c>
      <c r="B88" s="164"/>
      <c r="C88" s="164"/>
      <c r="D88" s="164"/>
      <c r="E88" s="165"/>
      <c r="F88" s="165"/>
      <c r="G88" s="167"/>
      <c r="H88" s="167"/>
      <c r="I88" s="167"/>
      <c r="J88" s="167"/>
      <c r="K88" s="65"/>
      <c r="L88" s="65"/>
      <c r="M88" s="158"/>
      <c r="N88" s="158"/>
      <c r="O88" s="4"/>
    </row>
    <row r="89" spans="1:15" ht="15" customHeight="1">
      <c r="A89" s="164" t="s">
        <v>211</v>
      </c>
      <c r="B89" s="164"/>
      <c r="C89" s="164"/>
      <c r="D89" s="164"/>
      <c r="E89" s="165"/>
      <c r="F89" s="165"/>
      <c r="G89" s="167">
        <f>SUM(G92)</f>
        <v>0</v>
      </c>
      <c r="H89" s="167"/>
      <c r="I89" s="167">
        <f>SUM(I92)</f>
        <v>0</v>
      </c>
      <c r="J89" s="167"/>
      <c r="K89" s="65"/>
      <c r="L89" s="65">
        <f>SUM(L92)</f>
        <v>0</v>
      </c>
      <c r="M89" s="158"/>
      <c r="N89" s="158"/>
      <c r="O89" s="4"/>
    </row>
    <row r="90" spans="1:15" ht="15" customHeight="1">
      <c r="A90" s="164" t="s">
        <v>30</v>
      </c>
      <c r="B90" s="164"/>
      <c r="C90" s="164"/>
      <c r="D90" s="164"/>
      <c r="E90" s="165"/>
      <c r="F90" s="165"/>
      <c r="G90" s="167"/>
      <c r="H90" s="167"/>
      <c r="I90" s="167"/>
      <c r="J90" s="167"/>
      <c r="K90" s="65"/>
      <c r="L90" s="65"/>
      <c r="M90" s="158"/>
      <c r="N90" s="158"/>
      <c r="O90" s="4"/>
    </row>
    <row r="91" spans="1:15" ht="15" customHeight="1">
      <c r="A91" s="164" t="s">
        <v>53</v>
      </c>
      <c r="B91" s="164"/>
      <c r="C91" s="164"/>
      <c r="D91" s="164"/>
      <c r="E91" s="165"/>
      <c r="F91" s="165"/>
      <c r="G91" s="167"/>
      <c r="H91" s="167"/>
      <c r="I91" s="167"/>
      <c r="J91" s="167"/>
      <c r="K91" s="65"/>
      <c r="L91" s="65"/>
      <c r="M91" s="158"/>
      <c r="N91" s="158"/>
      <c r="O91" s="4"/>
    </row>
    <row r="92" spans="1:15" ht="15" customHeight="1">
      <c r="A92" s="164" t="s">
        <v>54</v>
      </c>
      <c r="B92" s="164"/>
      <c r="C92" s="164"/>
      <c r="D92" s="164"/>
      <c r="E92" s="165"/>
      <c r="F92" s="165"/>
      <c r="G92" s="167">
        <v>0</v>
      </c>
      <c r="H92" s="167"/>
      <c r="I92" s="167">
        <v>0</v>
      </c>
      <c r="J92" s="167"/>
      <c r="K92" s="65"/>
      <c r="L92" s="65">
        <v>0</v>
      </c>
      <c r="M92" s="100"/>
      <c r="N92" s="100"/>
      <c r="O92" s="4"/>
    </row>
    <row r="93" spans="1:15" ht="15" customHeight="1">
      <c r="A93" s="164" t="s">
        <v>55</v>
      </c>
      <c r="B93" s="164"/>
      <c r="C93" s="164"/>
      <c r="D93" s="164"/>
      <c r="E93" s="165"/>
      <c r="F93" s="165"/>
      <c r="G93" s="167"/>
      <c r="H93" s="167"/>
      <c r="I93" s="167"/>
      <c r="J93" s="167"/>
      <c r="K93" s="65"/>
      <c r="L93" s="65"/>
      <c r="M93" s="158"/>
      <c r="N93" s="158"/>
      <c r="O93" s="4"/>
    </row>
    <row r="94" spans="1:15" ht="15" customHeight="1">
      <c r="A94" s="164" t="s">
        <v>56</v>
      </c>
      <c r="B94" s="164"/>
      <c r="C94" s="164"/>
      <c r="D94" s="164"/>
      <c r="E94" s="165"/>
      <c r="F94" s="165"/>
      <c r="G94" s="167"/>
      <c r="H94" s="167"/>
      <c r="I94" s="167"/>
      <c r="J94" s="167"/>
      <c r="K94" s="65"/>
      <c r="L94" s="65"/>
      <c r="M94" s="158"/>
      <c r="N94" s="158"/>
      <c r="O94" s="4"/>
    </row>
    <row r="95" spans="1:15" ht="15" customHeight="1">
      <c r="A95" s="164" t="s">
        <v>57</v>
      </c>
      <c r="B95" s="164"/>
      <c r="C95" s="164"/>
      <c r="D95" s="164"/>
      <c r="E95" s="165"/>
      <c r="F95" s="165"/>
      <c r="G95" s="167"/>
      <c r="H95" s="167"/>
      <c r="I95" s="167"/>
      <c r="J95" s="167"/>
      <c r="K95" s="65"/>
      <c r="L95" s="65"/>
      <c r="M95" s="158"/>
      <c r="N95" s="158"/>
      <c r="O95" s="4"/>
    </row>
    <row r="96" spans="1:15" ht="15" customHeight="1">
      <c r="A96" s="164" t="s">
        <v>58</v>
      </c>
      <c r="B96" s="164"/>
      <c r="C96" s="164"/>
      <c r="D96" s="164"/>
      <c r="E96" s="165"/>
      <c r="F96" s="165"/>
      <c r="G96" s="167"/>
      <c r="H96" s="167"/>
      <c r="I96" s="167"/>
      <c r="J96" s="167"/>
      <c r="K96" s="65"/>
      <c r="L96" s="65"/>
      <c r="M96" s="158"/>
      <c r="N96" s="158"/>
      <c r="O96" s="4"/>
    </row>
    <row r="97" spans="1:15" ht="15" customHeight="1">
      <c r="A97" s="164" t="s">
        <v>59</v>
      </c>
      <c r="B97" s="164"/>
      <c r="C97" s="164"/>
      <c r="D97" s="164"/>
      <c r="E97" s="165"/>
      <c r="F97" s="165"/>
      <c r="G97" s="167"/>
      <c r="H97" s="167"/>
      <c r="I97" s="167"/>
      <c r="J97" s="167"/>
      <c r="K97" s="65"/>
      <c r="L97" s="65"/>
      <c r="M97" s="158"/>
      <c r="N97" s="158"/>
      <c r="O97" s="4"/>
    </row>
    <row r="98" spans="1:15" ht="15" customHeight="1">
      <c r="A98" s="164" t="s">
        <v>60</v>
      </c>
      <c r="B98" s="164"/>
      <c r="C98" s="164"/>
      <c r="D98" s="164"/>
      <c r="E98" s="165"/>
      <c r="F98" s="165"/>
      <c r="G98" s="167"/>
      <c r="H98" s="167"/>
      <c r="I98" s="167"/>
      <c r="J98" s="167"/>
      <c r="K98" s="65"/>
      <c r="L98" s="65"/>
      <c r="M98" s="158"/>
      <c r="N98" s="158"/>
      <c r="O98" s="4"/>
    </row>
    <row r="99" spans="1:15" ht="15" customHeight="1">
      <c r="A99" s="164" t="s">
        <v>61</v>
      </c>
      <c r="B99" s="164"/>
      <c r="C99" s="164"/>
      <c r="D99" s="164"/>
      <c r="E99" s="165"/>
      <c r="F99" s="165"/>
      <c r="G99" s="167"/>
      <c r="H99" s="167"/>
      <c r="I99" s="167"/>
      <c r="J99" s="167"/>
      <c r="K99" s="65"/>
      <c r="L99" s="65"/>
      <c r="M99" s="158"/>
      <c r="N99" s="158"/>
      <c r="O99" s="4"/>
    </row>
    <row r="100" spans="1:15" ht="15" customHeight="1">
      <c r="A100" s="164" t="s">
        <v>62</v>
      </c>
      <c r="B100" s="164"/>
      <c r="C100" s="164"/>
      <c r="D100" s="164"/>
      <c r="E100" s="165"/>
      <c r="F100" s="165"/>
      <c r="G100" s="167"/>
      <c r="H100" s="167"/>
      <c r="I100" s="167"/>
      <c r="J100" s="167"/>
      <c r="K100" s="65"/>
      <c r="L100" s="65"/>
      <c r="M100" s="158"/>
      <c r="N100" s="158"/>
      <c r="O100" s="4"/>
    </row>
    <row r="101" spans="1:15" ht="15" customHeight="1">
      <c r="A101" s="164" t="s">
        <v>63</v>
      </c>
      <c r="B101" s="164"/>
      <c r="C101" s="164"/>
      <c r="D101" s="164"/>
      <c r="E101" s="165"/>
      <c r="F101" s="165"/>
      <c r="G101" s="167"/>
      <c r="H101" s="167"/>
      <c r="I101" s="167"/>
      <c r="J101" s="167"/>
      <c r="K101" s="65"/>
      <c r="L101" s="65"/>
      <c r="M101" s="158"/>
      <c r="N101" s="158"/>
      <c r="O101" s="4"/>
    </row>
    <row r="102" spans="1:15" ht="15" customHeight="1">
      <c r="A102" s="164" t="s">
        <v>64</v>
      </c>
      <c r="B102" s="164"/>
      <c r="C102" s="164"/>
      <c r="D102" s="164"/>
      <c r="E102" s="165"/>
      <c r="F102" s="165"/>
      <c r="G102" s="167"/>
      <c r="H102" s="167"/>
      <c r="I102" s="167"/>
      <c r="J102" s="167"/>
      <c r="K102" s="65"/>
      <c r="L102" s="65"/>
      <c r="M102" s="158"/>
      <c r="N102" s="158"/>
      <c r="O102" s="4"/>
    </row>
    <row r="103" spans="1:15" ht="15" customHeight="1">
      <c r="A103" s="164" t="s">
        <v>65</v>
      </c>
      <c r="B103" s="164"/>
      <c r="C103" s="164"/>
      <c r="D103" s="164"/>
      <c r="E103" s="165"/>
      <c r="F103" s="165"/>
      <c r="G103" s="167"/>
      <c r="H103" s="167"/>
      <c r="I103" s="167"/>
      <c r="J103" s="167"/>
      <c r="K103" s="65"/>
      <c r="L103" s="65"/>
      <c r="M103" s="158"/>
      <c r="N103" s="158"/>
      <c r="O103" s="4"/>
    </row>
    <row r="104" spans="1:15" ht="25.5" customHeight="1">
      <c r="A104" s="164" t="s">
        <v>66</v>
      </c>
      <c r="B104" s="164"/>
      <c r="C104" s="164"/>
      <c r="D104" s="164"/>
      <c r="E104" s="165"/>
      <c r="F104" s="165"/>
      <c r="G104" s="167">
        <v>0</v>
      </c>
      <c r="H104" s="167"/>
      <c r="I104" s="167">
        <f>SUM(I106:J119)</f>
        <v>50000</v>
      </c>
      <c r="J104" s="167"/>
      <c r="K104" s="65"/>
      <c r="L104" s="65">
        <v>100</v>
      </c>
      <c r="M104" s="158"/>
      <c r="N104" s="158"/>
      <c r="O104" s="6"/>
    </row>
    <row r="105" spans="1:15" ht="15" customHeight="1">
      <c r="A105" s="164" t="s">
        <v>30</v>
      </c>
      <c r="B105" s="164"/>
      <c r="C105" s="164"/>
      <c r="D105" s="164"/>
      <c r="E105" s="165"/>
      <c r="F105" s="165"/>
      <c r="G105" s="167"/>
      <c r="H105" s="167"/>
      <c r="I105" s="167"/>
      <c r="J105" s="167"/>
      <c r="K105" s="65"/>
      <c r="L105" s="65"/>
      <c r="M105" s="158"/>
      <c r="N105" s="158"/>
      <c r="O105" s="7"/>
    </row>
    <row r="106" spans="1:15" ht="15" customHeight="1">
      <c r="A106" s="164" t="s">
        <v>67</v>
      </c>
      <c r="B106" s="164"/>
      <c r="C106" s="164"/>
      <c r="D106" s="164"/>
      <c r="E106" s="165"/>
      <c r="F106" s="165"/>
      <c r="G106" s="167"/>
      <c r="H106" s="167"/>
      <c r="I106" s="167"/>
      <c r="J106" s="167"/>
      <c r="K106" s="65"/>
      <c r="L106" s="65"/>
      <c r="M106" s="158"/>
      <c r="N106" s="158"/>
      <c r="O106" s="6"/>
    </row>
    <row r="107" spans="1:15" ht="15" customHeight="1">
      <c r="A107" s="164" t="s">
        <v>68</v>
      </c>
      <c r="B107" s="164"/>
      <c r="C107" s="164"/>
      <c r="D107" s="164"/>
      <c r="E107" s="165"/>
      <c r="F107" s="165"/>
      <c r="G107" s="167"/>
      <c r="H107" s="167"/>
      <c r="I107" s="167"/>
      <c r="J107" s="167"/>
      <c r="K107" s="65"/>
      <c r="L107" s="65"/>
      <c r="M107" s="158"/>
      <c r="N107" s="158"/>
      <c r="O107" s="6"/>
    </row>
    <row r="108" spans="1:15" ht="15" customHeight="1">
      <c r="A108" s="164" t="s">
        <v>69</v>
      </c>
      <c r="B108" s="164"/>
      <c r="C108" s="164"/>
      <c r="D108" s="164"/>
      <c r="E108" s="165"/>
      <c r="F108" s="165"/>
      <c r="G108" s="167"/>
      <c r="H108" s="167"/>
      <c r="I108" s="167"/>
      <c r="J108" s="167"/>
      <c r="K108" s="65"/>
      <c r="L108" s="65"/>
      <c r="M108" s="158"/>
      <c r="N108" s="158"/>
      <c r="O108" s="4"/>
    </row>
    <row r="109" spans="1:15" ht="16.5" customHeight="1">
      <c r="A109" s="164" t="s">
        <v>70</v>
      </c>
      <c r="B109" s="164"/>
      <c r="C109" s="164"/>
      <c r="D109" s="164"/>
      <c r="E109" s="165"/>
      <c r="F109" s="165"/>
      <c r="G109" s="167"/>
      <c r="H109" s="167"/>
      <c r="I109" s="167"/>
      <c r="J109" s="167"/>
      <c r="K109" s="65"/>
      <c r="L109" s="65"/>
      <c r="M109" s="158"/>
      <c r="N109" s="158"/>
      <c r="O109" s="3"/>
    </row>
    <row r="110" spans="1:15" ht="15" customHeight="1">
      <c r="A110" s="164" t="s">
        <v>71</v>
      </c>
      <c r="B110" s="164"/>
      <c r="C110" s="164"/>
      <c r="D110" s="164"/>
      <c r="E110" s="165"/>
      <c r="F110" s="165"/>
      <c r="G110" s="167"/>
      <c r="H110" s="167"/>
      <c r="I110" s="167"/>
      <c r="J110" s="167"/>
      <c r="K110" s="65"/>
      <c r="L110" s="65"/>
      <c r="M110" s="158"/>
      <c r="N110" s="158"/>
      <c r="O110" s="3"/>
    </row>
    <row r="111" spans="1:15" ht="15" customHeight="1">
      <c r="A111" s="164" t="s">
        <v>72</v>
      </c>
      <c r="B111" s="164"/>
      <c r="C111" s="164"/>
      <c r="D111" s="164"/>
      <c r="E111" s="165"/>
      <c r="F111" s="165"/>
      <c r="G111" s="167"/>
      <c r="H111" s="167"/>
      <c r="I111" s="167"/>
      <c r="J111" s="167"/>
      <c r="K111" s="65"/>
      <c r="L111" s="65"/>
      <c r="M111" s="158"/>
      <c r="N111" s="158"/>
      <c r="O111" s="3"/>
    </row>
    <row r="112" spans="1:15" ht="15" customHeight="1">
      <c r="A112" s="164" t="s">
        <v>73</v>
      </c>
      <c r="B112" s="164"/>
      <c r="C112" s="164"/>
      <c r="D112" s="164"/>
      <c r="E112" s="165"/>
      <c r="F112" s="165"/>
      <c r="G112" s="167">
        <v>0</v>
      </c>
      <c r="H112" s="167"/>
      <c r="I112" s="183">
        <v>50000</v>
      </c>
      <c r="J112" s="183"/>
      <c r="K112" s="67"/>
      <c r="L112" s="67">
        <v>100</v>
      </c>
      <c r="M112" s="166" t="s">
        <v>276</v>
      </c>
      <c r="N112" s="166"/>
      <c r="O112" s="3"/>
    </row>
    <row r="113" spans="1:15" ht="15" customHeight="1">
      <c r="A113" s="164" t="s">
        <v>74</v>
      </c>
      <c r="B113" s="164"/>
      <c r="C113" s="164"/>
      <c r="D113" s="164"/>
      <c r="E113" s="165"/>
      <c r="F113" s="165"/>
      <c r="G113" s="167"/>
      <c r="H113" s="167"/>
      <c r="I113" s="167"/>
      <c r="J113" s="167"/>
      <c r="K113" s="65"/>
      <c r="L113" s="65"/>
      <c r="M113" s="158"/>
      <c r="N113" s="158"/>
      <c r="O113" s="3"/>
    </row>
    <row r="114" spans="1:15" ht="15" customHeight="1">
      <c r="A114" s="164" t="s">
        <v>75</v>
      </c>
      <c r="B114" s="164"/>
      <c r="C114" s="164"/>
      <c r="D114" s="164"/>
      <c r="E114" s="165"/>
      <c r="F114" s="165"/>
      <c r="G114" s="167"/>
      <c r="H114" s="167"/>
      <c r="I114" s="167"/>
      <c r="J114" s="167"/>
      <c r="K114" s="65"/>
      <c r="L114" s="65"/>
      <c r="M114" s="158"/>
      <c r="N114" s="158"/>
      <c r="O114" s="3"/>
    </row>
    <row r="115" spans="1:15">
      <c r="A115" s="164" t="s">
        <v>76</v>
      </c>
      <c r="B115" s="164"/>
      <c r="C115" s="164"/>
      <c r="D115" s="164"/>
      <c r="E115" s="165"/>
      <c r="F115" s="165"/>
      <c r="G115" s="167"/>
      <c r="H115" s="167"/>
      <c r="I115" s="167"/>
      <c r="J115" s="167"/>
      <c r="K115" s="65"/>
      <c r="L115" s="65"/>
      <c r="M115" s="158"/>
      <c r="N115" s="158"/>
      <c r="O115" s="6"/>
    </row>
    <row r="116" spans="1:15" ht="15.75" customHeight="1">
      <c r="A116" s="164" t="s">
        <v>77</v>
      </c>
      <c r="B116" s="164"/>
      <c r="C116" s="164"/>
      <c r="D116" s="164"/>
      <c r="E116" s="165"/>
      <c r="F116" s="165"/>
      <c r="G116" s="158"/>
      <c r="H116" s="158"/>
      <c r="I116" s="158"/>
      <c r="J116" s="158"/>
      <c r="K116" s="15"/>
      <c r="L116" s="15"/>
      <c r="M116" s="158"/>
      <c r="N116" s="158"/>
      <c r="O116" s="6"/>
    </row>
    <row r="117" spans="1:15">
      <c r="A117" s="164" t="s">
        <v>78</v>
      </c>
      <c r="B117" s="164"/>
      <c r="C117" s="164"/>
      <c r="D117" s="164"/>
      <c r="E117" s="165"/>
      <c r="F117" s="165"/>
      <c r="G117" s="158"/>
      <c r="H117" s="158"/>
      <c r="I117" s="158"/>
      <c r="J117" s="158"/>
      <c r="K117" s="15"/>
      <c r="L117" s="15"/>
      <c r="M117" s="158"/>
      <c r="N117" s="158"/>
      <c r="O117" s="6"/>
    </row>
    <row r="118" spans="1:15" ht="15.75" customHeight="1">
      <c r="A118" s="164" t="s">
        <v>79</v>
      </c>
      <c r="B118" s="164"/>
      <c r="C118" s="164"/>
      <c r="D118" s="164"/>
      <c r="E118" s="165"/>
      <c r="F118" s="165"/>
      <c r="G118" s="158"/>
      <c r="H118" s="158"/>
      <c r="I118" s="158"/>
      <c r="J118" s="158"/>
      <c r="K118" s="15"/>
      <c r="L118" s="15"/>
      <c r="M118" s="158"/>
      <c r="N118" s="158"/>
      <c r="O118" s="6"/>
    </row>
    <row r="119" spans="1:15">
      <c r="A119" s="164" t="s">
        <v>80</v>
      </c>
      <c r="B119" s="164"/>
      <c r="C119" s="164"/>
      <c r="D119" s="164"/>
      <c r="E119" s="165"/>
      <c r="F119" s="165"/>
      <c r="G119" s="158"/>
      <c r="H119" s="158"/>
      <c r="I119" s="158"/>
      <c r="J119" s="158"/>
      <c r="K119" s="15"/>
      <c r="L119" s="15"/>
      <c r="M119" s="158"/>
      <c r="N119" s="158"/>
      <c r="O119" s="6"/>
    </row>
    <row r="120" spans="1:15" ht="15.75">
      <c r="A120" s="136" t="s">
        <v>81</v>
      </c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6"/>
    </row>
    <row r="121" spans="1:15" ht="32.25" customHeight="1">
      <c r="A121" s="159" t="s">
        <v>82</v>
      </c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6"/>
    </row>
    <row r="122" spans="1:15" ht="15" customHeight="1">
      <c r="A122" s="160" t="s">
        <v>83</v>
      </c>
      <c r="B122" s="161" t="s">
        <v>84</v>
      </c>
      <c r="C122" s="161"/>
      <c r="D122" s="161"/>
      <c r="E122" s="161"/>
      <c r="F122" s="161"/>
      <c r="G122" s="161"/>
      <c r="H122" s="161"/>
      <c r="I122" s="162" t="s">
        <v>157</v>
      </c>
      <c r="J122" s="162" t="s">
        <v>142</v>
      </c>
      <c r="K122" s="162" t="s">
        <v>143</v>
      </c>
      <c r="L122" s="162" t="s">
        <v>144</v>
      </c>
      <c r="M122" s="162" t="s">
        <v>145</v>
      </c>
      <c r="N122" s="163"/>
      <c r="O122" s="7"/>
    </row>
    <row r="123" spans="1:15" ht="85.5" customHeight="1">
      <c r="A123" s="160"/>
      <c r="B123" s="161"/>
      <c r="C123" s="161"/>
      <c r="D123" s="161"/>
      <c r="E123" s="161"/>
      <c r="F123" s="161"/>
      <c r="G123" s="161"/>
      <c r="H123" s="161"/>
      <c r="I123" s="162"/>
      <c r="J123" s="162"/>
      <c r="K123" s="163"/>
      <c r="L123" s="162"/>
      <c r="M123" s="163"/>
      <c r="N123" s="163"/>
      <c r="O123" s="6"/>
    </row>
    <row r="124" spans="1:15" ht="15" customHeight="1">
      <c r="A124" s="37">
        <v>1</v>
      </c>
      <c r="B124" s="171" t="s">
        <v>185</v>
      </c>
      <c r="C124" s="172"/>
      <c r="D124" s="172"/>
      <c r="E124" s="172"/>
      <c r="F124" s="172"/>
      <c r="G124" s="172"/>
      <c r="H124" s="173"/>
      <c r="I124" s="38">
        <v>150</v>
      </c>
      <c r="J124" s="38">
        <v>150</v>
      </c>
      <c r="K124" s="38">
        <v>150</v>
      </c>
      <c r="L124" s="38">
        <v>150</v>
      </c>
      <c r="M124" s="174">
        <v>77850</v>
      </c>
      <c r="N124" s="175"/>
      <c r="O124" s="44"/>
    </row>
    <row r="125" spans="1:15" ht="15.75" customHeight="1">
      <c r="A125" s="37">
        <v>2</v>
      </c>
      <c r="B125" s="171" t="s">
        <v>186</v>
      </c>
      <c r="C125" s="172"/>
      <c r="D125" s="172"/>
      <c r="E125" s="172"/>
      <c r="F125" s="172"/>
      <c r="G125" s="172"/>
      <c r="H125" s="173"/>
      <c r="I125" s="38">
        <v>70</v>
      </c>
      <c r="J125" s="38">
        <v>70</v>
      </c>
      <c r="K125" s="38">
        <v>70</v>
      </c>
      <c r="L125" s="38">
        <v>70</v>
      </c>
      <c r="M125" s="174">
        <v>71960</v>
      </c>
      <c r="N125" s="175"/>
      <c r="O125" s="44"/>
    </row>
    <row r="126" spans="1:15" ht="15" customHeight="1">
      <c r="A126" s="37">
        <v>3</v>
      </c>
      <c r="B126" s="171" t="s">
        <v>187</v>
      </c>
      <c r="C126" s="172"/>
      <c r="D126" s="172"/>
      <c r="E126" s="172"/>
      <c r="F126" s="172"/>
      <c r="G126" s="172"/>
      <c r="H126" s="173"/>
      <c r="I126" s="38">
        <v>100</v>
      </c>
      <c r="J126" s="38">
        <v>100</v>
      </c>
      <c r="K126" s="38">
        <v>100</v>
      </c>
      <c r="L126" s="38">
        <v>100</v>
      </c>
      <c r="M126" s="174">
        <v>137300</v>
      </c>
      <c r="N126" s="175"/>
      <c r="O126" s="44"/>
    </row>
    <row r="127" spans="1:15" ht="15" customHeight="1">
      <c r="A127" s="47">
        <v>4</v>
      </c>
      <c r="B127" s="171" t="s">
        <v>190</v>
      </c>
      <c r="C127" s="172"/>
      <c r="D127" s="172"/>
      <c r="E127" s="172"/>
      <c r="F127" s="172"/>
      <c r="G127" s="172"/>
      <c r="H127" s="173"/>
      <c r="I127" s="38">
        <v>300</v>
      </c>
      <c r="J127" s="38">
        <v>300</v>
      </c>
      <c r="K127" s="38">
        <v>300</v>
      </c>
      <c r="L127" s="38">
        <v>300</v>
      </c>
      <c r="M127" s="174">
        <v>65700</v>
      </c>
      <c r="N127" s="175"/>
      <c r="O127" s="44"/>
    </row>
    <row r="128" spans="1:15" ht="16.5" customHeight="1">
      <c r="A128" s="48">
        <v>5</v>
      </c>
      <c r="B128" s="171" t="s">
        <v>188</v>
      </c>
      <c r="C128" s="172"/>
      <c r="D128" s="172"/>
      <c r="E128" s="172"/>
      <c r="F128" s="172"/>
      <c r="G128" s="172"/>
      <c r="H128" s="173"/>
      <c r="I128" s="38">
        <v>40</v>
      </c>
      <c r="J128" s="38">
        <v>40</v>
      </c>
      <c r="K128" s="38">
        <v>40</v>
      </c>
      <c r="L128" s="38">
        <v>40</v>
      </c>
      <c r="M128" s="174">
        <v>15040</v>
      </c>
      <c r="N128" s="175"/>
      <c r="O128" s="44"/>
    </row>
    <row r="129" spans="1:16" ht="52.5" customHeight="1">
      <c r="A129" s="48">
        <v>6</v>
      </c>
      <c r="B129" s="176" t="s">
        <v>189</v>
      </c>
      <c r="C129" s="177"/>
      <c r="D129" s="177"/>
      <c r="E129" s="177"/>
      <c r="F129" s="177"/>
      <c r="G129" s="177"/>
      <c r="H129" s="178"/>
      <c r="I129" s="38" t="s">
        <v>238</v>
      </c>
      <c r="J129" s="38" t="s">
        <v>238</v>
      </c>
      <c r="K129" s="38" t="s">
        <v>238</v>
      </c>
      <c r="L129" s="38" t="s">
        <v>238</v>
      </c>
      <c r="M129" s="174">
        <f>1516166</f>
        <v>1516166</v>
      </c>
      <c r="N129" s="175"/>
      <c r="O129" s="44"/>
    </row>
    <row r="130" spans="1:16" ht="15.75" customHeight="1">
      <c r="A130" s="48">
        <v>7</v>
      </c>
      <c r="B130" s="171" t="s">
        <v>191</v>
      </c>
      <c r="C130" s="172"/>
      <c r="D130" s="172"/>
      <c r="E130" s="172"/>
      <c r="F130" s="172"/>
      <c r="G130" s="172"/>
      <c r="H130" s="173"/>
      <c r="I130" s="38">
        <v>30</v>
      </c>
      <c r="J130" s="38">
        <v>30</v>
      </c>
      <c r="K130" s="38">
        <v>30</v>
      </c>
      <c r="L130" s="38">
        <v>30</v>
      </c>
      <c r="M130" s="174">
        <v>4680</v>
      </c>
      <c r="N130" s="175"/>
      <c r="O130" s="44"/>
    </row>
    <row r="131" spans="1:16" s="14" customFormat="1" ht="15.75" customHeight="1">
      <c r="A131" s="48">
        <v>8</v>
      </c>
      <c r="B131" s="171" t="s">
        <v>192</v>
      </c>
      <c r="C131" s="172"/>
      <c r="D131" s="172"/>
      <c r="E131" s="172"/>
      <c r="F131" s="172"/>
      <c r="G131" s="172"/>
      <c r="H131" s="173"/>
      <c r="I131" s="38">
        <v>15</v>
      </c>
      <c r="J131" s="38">
        <v>15</v>
      </c>
      <c r="K131" s="38">
        <v>15</v>
      </c>
      <c r="L131" s="38">
        <v>15</v>
      </c>
      <c r="M131" s="174">
        <v>0</v>
      </c>
      <c r="N131" s="198"/>
      <c r="O131" s="44"/>
    </row>
    <row r="132" spans="1:16" s="14" customFormat="1" ht="15.75" customHeight="1">
      <c r="A132" s="48">
        <v>9</v>
      </c>
      <c r="B132" s="171" t="s">
        <v>193</v>
      </c>
      <c r="C132" s="172"/>
      <c r="D132" s="172"/>
      <c r="E132" s="172"/>
      <c r="F132" s="172"/>
      <c r="G132" s="172"/>
      <c r="H132" s="173"/>
      <c r="I132" s="38">
        <v>40</v>
      </c>
      <c r="J132" s="38">
        <v>40</v>
      </c>
      <c r="K132" s="38">
        <v>40</v>
      </c>
      <c r="L132" s="38">
        <v>40</v>
      </c>
      <c r="M132" s="174">
        <v>0</v>
      </c>
      <c r="N132" s="198"/>
      <c r="O132" s="44"/>
    </row>
    <row r="133" spans="1:16" s="14" customFormat="1" ht="15.75" customHeight="1">
      <c r="A133" s="48">
        <v>10</v>
      </c>
      <c r="B133" s="171" t="s">
        <v>194</v>
      </c>
      <c r="C133" s="172"/>
      <c r="D133" s="172"/>
      <c r="E133" s="172"/>
      <c r="F133" s="172"/>
      <c r="G133" s="172"/>
      <c r="H133" s="173"/>
      <c r="I133" s="38">
        <v>20</v>
      </c>
      <c r="J133" s="38">
        <v>20</v>
      </c>
      <c r="K133" s="38">
        <v>20</v>
      </c>
      <c r="L133" s="38">
        <v>20</v>
      </c>
      <c r="M133" s="174">
        <v>37780</v>
      </c>
      <c r="N133" s="198"/>
      <c r="O133" s="44"/>
    </row>
    <row r="134" spans="1:16" s="14" customFormat="1" ht="15.75" customHeight="1">
      <c r="A134" s="39">
        <v>11</v>
      </c>
      <c r="B134" s="171" t="s">
        <v>195</v>
      </c>
      <c r="C134" s="172"/>
      <c r="D134" s="172"/>
      <c r="E134" s="172"/>
      <c r="F134" s="172"/>
      <c r="G134" s="172"/>
      <c r="H134" s="173"/>
      <c r="I134" s="38">
        <v>40</v>
      </c>
      <c r="J134" s="38">
        <v>40</v>
      </c>
      <c r="K134" s="38">
        <v>40</v>
      </c>
      <c r="L134" s="38">
        <v>40</v>
      </c>
      <c r="M134" s="174">
        <v>15000</v>
      </c>
      <c r="N134" s="198"/>
      <c r="O134" s="44"/>
    </row>
    <row r="135" spans="1:16" s="14" customFormat="1" ht="15.75" customHeight="1">
      <c r="A135" s="39">
        <v>12</v>
      </c>
      <c r="B135" s="171" t="s">
        <v>196</v>
      </c>
      <c r="C135" s="172"/>
      <c r="D135" s="172"/>
      <c r="E135" s="172"/>
      <c r="F135" s="172"/>
      <c r="G135" s="172"/>
      <c r="H135" s="173"/>
      <c r="I135" s="38">
        <v>150</v>
      </c>
      <c r="J135" s="38">
        <v>150</v>
      </c>
      <c r="K135" s="38">
        <v>150</v>
      </c>
      <c r="L135" s="38">
        <v>150</v>
      </c>
      <c r="M135" s="174">
        <v>24000</v>
      </c>
      <c r="N135" s="198"/>
      <c r="O135" s="44"/>
    </row>
    <row r="136" spans="1:16" ht="25.5" customHeight="1">
      <c r="A136" s="39">
        <v>13</v>
      </c>
      <c r="B136" s="171" t="s">
        <v>230</v>
      </c>
      <c r="C136" s="172"/>
      <c r="D136" s="172"/>
      <c r="E136" s="172"/>
      <c r="F136" s="172"/>
      <c r="G136" s="172"/>
      <c r="H136" s="173"/>
      <c r="I136" s="38">
        <v>150</v>
      </c>
      <c r="J136" s="38">
        <v>150</v>
      </c>
      <c r="K136" s="38">
        <v>150</v>
      </c>
      <c r="L136" s="38">
        <v>150</v>
      </c>
      <c r="M136" s="174">
        <v>0</v>
      </c>
      <c r="N136" s="175"/>
      <c r="O136" s="4"/>
    </row>
    <row r="137" spans="1:16" ht="14.25" customHeight="1">
      <c r="A137" s="168" t="s">
        <v>216</v>
      </c>
      <c r="B137" s="169"/>
      <c r="C137" s="169"/>
      <c r="D137" s="169"/>
      <c r="E137" s="169"/>
      <c r="F137" s="169"/>
      <c r="G137" s="169"/>
      <c r="H137" s="169"/>
      <c r="I137" s="45"/>
      <c r="J137" s="45"/>
      <c r="K137" s="196"/>
      <c r="L137" s="196"/>
      <c r="M137" s="170">
        <f>SUM(M124:N136)</f>
        <v>1965476</v>
      </c>
      <c r="N137" s="170"/>
      <c r="O137" s="20"/>
    </row>
    <row r="138" spans="1:16">
      <c r="A138" s="197" t="s">
        <v>239</v>
      </c>
      <c r="B138" s="197"/>
      <c r="C138" s="197"/>
      <c r="D138" s="197"/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4"/>
    </row>
    <row r="139" spans="1:16">
      <c r="A139" s="127" t="s">
        <v>166</v>
      </c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4"/>
    </row>
    <row r="140" spans="1:16" ht="15" customHeight="1">
      <c r="A140" s="127" t="s">
        <v>85</v>
      </c>
      <c r="B140" s="127"/>
      <c r="C140" s="127"/>
      <c r="D140" s="127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4"/>
    </row>
    <row r="141" spans="1:16" ht="14.25" customHeight="1">
      <c r="A141" s="128" t="s">
        <v>86</v>
      </c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4"/>
    </row>
    <row r="142" spans="1:16" ht="82.5" customHeight="1">
      <c r="A142" s="94" t="s">
        <v>21</v>
      </c>
      <c r="B142" s="250"/>
      <c r="C142" s="95"/>
      <c r="D142" s="95"/>
      <c r="E142" s="96"/>
      <c r="F142" s="52" t="s">
        <v>87</v>
      </c>
      <c r="G142" s="251" t="s">
        <v>88</v>
      </c>
      <c r="H142" s="251"/>
      <c r="I142" s="251" t="s">
        <v>146</v>
      </c>
      <c r="J142" s="252"/>
      <c r="K142" s="52" t="s">
        <v>147</v>
      </c>
      <c r="L142" s="251" t="s">
        <v>148</v>
      </c>
      <c r="M142" s="252"/>
      <c r="N142" s="252"/>
      <c r="O142" s="4"/>
    </row>
    <row r="143" spans="1:16" ht="28.5" customHeight="1">
      <c r="A143" s="207" t="s">
        <v>89</v>
      </c>
      <c r="B143" s="207"/>
      <c r="C143" s="225"/>
      <c r="D143" s="225"/>
      <c r="E143" s="225"/>
      <c r="F143" s="16" t="s">
        <v>90</v>
      </c>
      <c r="G143" s="228">
        <v>13359.38</v>
      </c>
      <c r="H143" s="229"/>
      <c r="I143" s="228">
        <v>13359.38</v>
      </c>
      <c r="J143" s="229"/>
      <c r="K143" s="64">
        <f>100-(I143/G143*100)</f>
        <v>0</v>
      </c>
      <c r="L143" s="100"/>
      <c r="M143" s="133"/>
      <c r="N143" s="133"/>
      <c r="O143" s="4"/>
    </row>
    <row r="144" spans="1:16" ht="15" customHeight="1">
      <c r="A144" s="147" t="s">
        <v>91</v>
      </c>
      <c r="B144" s="147"/>
      <c r="C144" s="130"/>
      <c r="D144" s="130"/>
      <c r="E144" s="130"/>
      <c r="F144" s="16" t="s">
        <v>90</v>
      </c>
      <c r="G144" s="131">
        <f>SUM(G146+G147+G149+G164)</f>
        <v>16033003.030000001</v>
      </c>
      <c r="H144" s="132"/>
      <c r="I144" s="148">
        <f>SUM(I146+I147+I149+I164)</f>
        <v>15656829.289999999</v>
      </c>
      <c r="J144" s="149"/>
      <c r="K144" s="64">
        <f t="shared" ref="K144:K192" si="2">100-(I144/G144*100)</f>
        <v>2.3462462976906409</v>
      </c>
      <c r="L144" s="100"/>
      <c r="M144" s="133"/>
      <c r="N144" s="133"/>
      <c r="O144" s="40"/>
      <c r="P144" s="54"/>
    </row>
    <row r="145" spans="1:16" ht="12" customHeight="1">
      <c r="A145" s="129" t="s">
        <v>92</v>
      </c>
      <c r="B145" s="129"/>
      <c r="C145" s="130"/>
      <c r="D145" s="130"/>
      <c r="E145" s="130"/>
      <c r="F145" s="16" t="s">
        <v>90</v>
      </c>
      <c r="G145" s="156"/>
      <c r="H145" s="157"/>
      <c r="I145" s="156"/>
      <c r="J145" s="157"/>
      <c r="K145" s="64"/>
      <c r="L145" s="100"/>
      <c r="M145" s="133"/>
      <c r="N145" s="133"/>
      <c r="O145" s="4"/>
    </row>
    <row r="146" spans="1:16" ht="14.25" customHeight="1">
      <c r="A146" s="129" t="s">
        <v>213</v>
      </c>
      <c r="B146" s="129"/>
      <c r="C146" s="130"/>
      <c r="D146" s="130"/>
      <c r="E146" s="130"/>
      <c r="F146" s="16" t="s">
        <v>90</v>
      </c>
      <c r="G146" s="131">
        <f>8316962.41</f>
        <v>8316962.4100000001</v>
      </c>
      <c r="H146" s="132"/>
      <c r="I146" s="131">
        <f>8242953.29</f>
        <v>8242953.29</v>
      </c>
      <c r="J146" s="132"/>
      <c r="K146" s="64">
        <f t="shared" si="2"/>
        <v>0.88985757481619032</v>
      </c>
      <c r="L146" s="100"/>
      <c r="M146" s="133"/>
      <c r="N146" s="133"/>
      <c r="O146" s="4"/>
    </row>
    <row r="147" spans="1:16" ht="12.75" customHeight="1">
      <c r="A147" s="129" t="s">
        <v>93</v>
      </c>
      <c r="B147" s="129"/>
      <c r="C147" s="130"/>
      <c r="D147" s="130"/>
      <c r="E147" s="130"/>
      <c r="F147" s="16" t="s">
        <v>90</v>
      </c>
      <c r="G147" s="131">
        <v>125000</v>
      </c>
      <c r="H147" s="132"/>
      <c r="I147" s="134">
        <v>125000</v>
      </c>
      <c r="J147" s="135"/>
      <c r="K147" s="64">
        <f t="shared" si="2"/>
        <v>0</v>
      </c>
      <c r="L147" s="100"/>
      <c r="M147" s="133"/>
      <c r="N147" s="133"/>
      <c r="O147" s="4"/>
    </row>
    <row r="148" spans="1:16" ht="13.5" customHeight="1">
      <c r="A148" s="129" t="s">
        <v>94</v>
      </c>
      <c r="B148" s="129"/>
      <c r="C148" s="130"/>
      <c r="D148" s="130"/>
      <c r="E148" s="130"/>
      <c r="F148" s="16" t="s">
        <v>90</v>
      </c>
      <c r="G148" s="156"/>
      <c r="H148" s="157"/>
      <c r="I148" s="156"/>
      <c r="J148" s="157"/>
      <c r="K148" s="64"/>
      <c r="L148" s="100"/>
      <c r="M148" s="133"/>
      <c r="N148" s="133"/>
      <c r="O148" s="4"/>
    </row>
    <row r="149" spans="1:16" ht="51.75" customHeight="1">
      <c r="A149" s="145" t="s">
        <v>232</v>
      </c>
      <c r="B149" s="145"/>
      <c r="C149" s="146"/>
      <c r="D149" s="146"/>
      <c r="E149" s="146"/>
      <c r="F149" s="39" t="s">
        <v>90</v>
      </c>
      <c r="G149" s="199">
        <f>SUM(G150:H162)</f>
        <v>1965514.01</v>
      </c>
      <c r="H149" s="200"/>
      <c r="I149" s="199">
        <f>SUM(I150:J162)</f>
        <v>1965476</v>
      </c>
      <c r="J149" s="200"/>
      <c r="K149" s="68">
        <f>100-(I149/G149*100)</f>
        <v>1.933845284568747E-3</v>
      </c>
      <c r="L149" s="253"/>
      <c r="M149" s="221"/>
      <c r="N149" s="221"/>
      <c r="O149" s="41"/>
      <c r="P149" s="42"/>
    </row>
    <row r="150" spans="1:16" ht="12" customHeight="1">
      <c r="A150" s="145" t="s">
        <v>92</v>
      </c>
      <c r="B150" s="145"/>
      <c r="C150" s="146"/>
      <c r="D150" s="146"/>
      <c r="E150" s="146"/>
      <c r="F150" s="53" t="s">
        <v>90</v>
      </c>
      <c r="G150" s="154"/>
      <c r="H150" s="155"/>
      <c r="I150" s="154"/>
      <c r="J150" s="155"/>
      <c r="K150" s="64"/>
      <c r="L150" s="100"/>
      <c r="M150" s="133"/>
      <c r="N150" s="133"/>
      <c r="O150" s="40"/>
    </row>
    <row r="151" spans="1:16" ht="15" customHeight="1">
      <c r="A151" s="145" t="s">
        <v>197</v>
      </c>
      <c r="B151" s="145"/>
      <c r="C151" s="146"/>
      <c r="D151" s="146"/>
      <c r="E151" s="146"/>
      <c r="F151" s="53" t="s">
        <v>90</v>
      </c>
      <c r="G151" s="140">
        <v>77850</v>
      </c>
      <c r="H151" s="141"/>
      <c r="I151" s="140">
        <v>77850</v>
      </c>
      <c r="J151" s="141"/>
      <c r="K151" s="64">
        <f t="shared" si="2"/>
        <v>0</v>
      </c>
      <c r="L151" s="100"/>
      <c r="M151" s="133"/>
      <c r="N151" s="133"/>
      <c r="O151" s="4"/>
    </row>
    <row r="152" spans="1:16" ht="12" customHeight="1">
      <c r="A152" s="145" t="s">
        <v>198</v>
      </c>
      <c r="B152" s="145"/>
      <c r="C152" s="146"/>
      <c r="D152" s="146"/>
      <c r="E152" s="146"/>
      <c r="F152" s="53" t="s">
        <v>90</v>
      </c>
      <c r="G152" s="140">
        <v>71960</v>
      </c>
      <c r="H152" s="141"/>
      <c r="I152" s="140">
        <v>71960</v>
      </c>
      <c r="J152" s="141"/>
      <c r="K152" s="64">
        <f t="shared" si="2"/>
        <v>0</v>
      </c>
      <c r="L152" s="100"/>
      <c r="M152" s="133"/>
      <c r="N152" s="133"/>
      <c r="O152" s="43"/>
    </row>
    <row r="153" spans="1:16" ht="14.25" customHeight="1">
      <c r="A153" s="145" t="s">
        <v>199</v>
      </c>
      <c r="B153" s="145"/>
      <c r="C153" s="146"/>
      <c r="D153" s="146"/>
      <c r="E153" s="146"/>
      <c r="F153" s="53" t="s">
        <v>90</v>
      </c>
      <c r="G153" s="140">
        <v>137300</v>
      </c>
      <c r="H153" s="141"/>
      <c r="I153" s="140">
        <v>137300</v>
      </c>
      <c r="J153" s="141"/>
      <c r="K153" s="64">
        <f t="shared" si="2"/>
        <v>0</v>
      </c>
      <c r="L153" s="100"/>
      <c r="M153" s="133"/>
      <c r="N153" s="133"/>
      <c r="O153" s="4"/>
    </row>
    <row r="154" spans="1:16" ht="24.75" customHeight="1">
      <c r="A154" s="137" t="s">
        <v>200</v>
      </c>
      <c r="B154" s="142"/>
      <c r="C154" s="142"/>
      <c r="D154" s="142"/>
      <c r="E154" s="143"/>
      <c r="F154" s="53" t="s">
        <v>90</v>
      </c>
      <c r="G154" s="140">
        <v>65700</v>
      </c>
      <c r="H154" s="141"/>
      <c r="I154" s="140">
        <v>65700</v>
      </c>
      <c r="J154" s="141"/>
      <c r="K154" s="64">
        <f t="shared" si="2"/>
        <v>0</v>
      </c>
      <c r="L154" s="100"/>
      <c r="M154" s="133"/>
      <c r="N154" s="133"/>
      <c r="O154" s="4"/>
    </row>
    <row r="155" spans="1:16" ht="15" customHeight="1">
      <c r="A155" s="137" t="s">
        <v>201</v>
      </c>
      <c r="B155" s="142"/>
      <c r="C155" s="142"/>
      <c r="D155" s="142"/>
      <c r="E155" s="143"/>
      <c r="F155" s="53" t="s">
        <v>90</v>
      </c>
      <c r="G155" s="140">
        <v>15040</v>
      </c>
      <c r="H155" s="141"/>
      <c r="I155" s="140">
        <v>15040</v>
      </c>
      <c r="J155" s="141"/>
      <c r="K155" s="64">
        <f t="shared" si="2"/>
        <v>0</v>
      </c>
      <c r="L155" s="100"/>
      <c r="M155" s="133"/>
      <c r="N155" s="133"/>
      <c r="O155" s="4"/>
    </row>
    <row r="156" spans="1:16" ht="15" customHeight="1">
      <c r="A156" s="137" t="s">
        <v>202</v>
      </c>
      <c r="B156" s="142"/>
      <c r="C156" s="142"/>
      <c r="D156" s="142"/>
      <c r="E156" s="143"/>
      <c r="F156" s="53" t="s">
        <v>90</v>
      </c>
      <c r="G156" s="140">
        <f>1516166+38.01</f>
        <v>1516204.01</v>
      </c>
      <c r="H156" s="141"/>
      <c r="I156" s="174">
        <f>1516166</f>
        <v>1516166</v>
      </c>
      <c r="J156" s="175"/>
      <c r="K156" s="64">
        <f t="shared" si="2"/>
        <v>2.506918577537931E-3</v>
      </c>
      <c r="L156" s="220"/>
      <c r="M156" s="221"/>
      <c r="N156" s="221"/>
      <c r="O156" s="43"/>
    </row>
    <row r="157" spans="1:16" ht="15" customHeight="1">
      <c r="A157" s="137" t="s">
        <v>203</v>
      </c>
      <c r="B157" s="142"/>
      <c r="C157" s="142"/>
      <c r="D157" s="142"/>
      <c r="E157" s="143"/>
      <c r="F157" s="53" t="s">
        <v>90</v>
      </c>
      <c r="G157" s="140">
        <v>4680</v>
      </c>
      <c r="H157" s="141"/>
      <c r="I157" s="140">
        <v>4680</v>
      </c>
      <c r="J157" s="141"/>
      <c r="K157" s="64">
        <f t="shared" si="2"/>
        <v>0</v>
      </c>
      <c r="L157" s="100"/>
      <c r="M157" s="133"/>
      <c r="N157" s="133"/>
      <c r="O157" s="4"/>
    </row>
    <row r="158" spans="1:16" s="14" customFormat="1" ht="15" customHeight="1">
      <c r="A158" s="137" t="s">
        <v>204</v>
      </c>
      <c r="B158" s="138"/>
      <c r="C158" s="138"/>
      <c r="D158" s="138"/>
      <c r="E158" s="139"/>
      <c r="F158" s="53" t="s">
        <v>90</v>
      </c>
      <c r="G158" s="140">
        <v>0</v>
      </c>
      <c r="H158" s="144"/>
      <c r="I158" s="140">
        <v>0</v>
      </c>
      <c r="J158" s="144"/>
      <c r="K158" s="64" t="s">
        <v>253</v>
      </c>
      <c r="L158" s="204"/>
      <c r="M158" s="245"/>
      <c r="N158" s="246"/>
      <c r="O158" s="19"/>
    </row>
    <row r="159" spans="1:16" s="14" customFormat="1" ht="15" customHeight="1">
      <c r="A159" s="137" t="s">
        <v>205</v>
      </c>
      <c r="B159" s="138"/>
      <c r="C159" s="138"/>
      <c r="D159" s="138"/>
      <c r="E159" s="139"/>
      <c r="F159" s="53" t="s">
        <v>90</v>
      </c>
      <c r="G159" s="140">
        <v>0</v>
      </c>
      <c r="H159" s="144"/>
      <c r="I159" s="140">
        <v>0</v>
      </c>
      <c r="J159" s="144"/>
      <c r="K159" s="64" t="s">
        <v>253</v>
      </c>
      <c r="L159" s="204"/>
      <c r="M159" s="245"/>
      <c r="N159" s="246"/>
      <c r="O159" s="19"/>
    </row>
    <row r="160" spans="1:16" s="14" customFormat="1" ht="15" customHeight="1">
      <c r="A160" s="137" t="s">
        <v>206</v>
      </c>
      <c r="B160" s="138"/>
      <c r="C160" s="138"/>
      <c r="D160" s="138"/>
      <c r="E160" s="139"/>
      <c r="F160" s="53" t="s">
        <v>90</v>
      </c>
      <c r="G160" s="140">
        <v>37780</v>
      </c>
      <c r="H160" s="144"/>
      <c r="I160" s="140">
        <v>37780</v>
      </c>
      <c r="J160" s="144"/>
      <c r="K160" s="64">
        <f t="shared" si="2"/>
        <v>0</v>
      </c>
      <c r="L160" s="204"/>
      <c r="M160" s="245"/>
      <c r="N160" s="246"/>
      <c r="O160" s="19"/>
    </row>
    <row r="161" spans="1:15" s="14" customFormat="1" ht="15" customHeight="1">
      <c r="A161" s="137" t="s">
        <v>207</v>
      </c>
      <c r="B161" s="138"/>
      <c r="C161" s="138"/>
      <c r="D161" s="138"/>
      <c r="E161" s="139"/>
      <c r="F161" s="53" t="s">
        <v>90</v>
      </c>
      <c r="G161" s="140">
        <v>15000</v>
      </c>
      <c r="H161" s="144"/>
      <c r="I161" s="140">
        <v>15000</v>
      </c>
      <c r="J161" s="144"/>
      <c r="K161" s="64">
        <f t="shared" si="2"/>
        <v>0</v>
      </c>
      <c r="L161" s="204"/>
      <c r="M161" s="245"/>
      <c r="N161" s="246"/>
      <c r="O161" s="19"/>
    </row>
    <row r="162" spans="1:15" s="14" customFormat="1" ht="24" customHeight="1">
      <c r="A162" s="137" t="s">
        <v>208</v>
      </c>
      <c r="B162" s="243"/>
      <c r="C162" s="243"/>
      <c r="D162" s="243"/>
      <c r="E162" s="244"/>
      <c r="F162" s="53" t="s">
        <v>90</v>
      </c>
      <c r="G162" s="140">
        <v>24000</v>
      </c>
      <c r="H162" s="141"/>
      <c r="I162" s="140">
        <v>24000</v>
      </c>
      <c r="J162" s="141"/>
      <c r="K162" s="64">
        <f t="shared" si="2"/>
        <v>0</v>
      </c>
      <c r="L162" s="204"/>
      <c r="M162" s="205"/>
      <c r="N162" s="206"/>
      <c r="O162" s="19"/>
    </row>
    <row r="163" spans="1:15" ht="24.75" customHeight="1">
      <c r="A163" s="137" t="s">
        <v>209</v>
      </c>
      <c r="B163" s="142"/>
      <c r="C163" s="142"/>
      <c r="D163" s="142"/>
      <c r="E163" s="143"/>
      <c r="F163" s="51" t="s">
        <v>90</v>
      </c>
      <c r="G163" s="247">
        <v>0</v>
      </c>
      <c r="H163" s="248"/>
      <c r="I163" s="247">
        <v>0</v>
      </c>
      <c r="J163" s="248"/>
      <c r="K163" s="64" t="s">
        <v>253</v>
      </c>
      <c r="L163" s="100"/>
      <c r="M163" s="133"/>
      <c r="N163" s="133"/>
      <c r="O163" s="4"/>
    </row>
    <row r="164" spans="1:15" ht="27.75" customHeight="1">
      <c r="A164" s="239" t="s">
        <v>95</v>
      </c>
      <c r="B164" s="239"/>
      <c r="C164" s="240"/>
      <c r="D164" s="240"/>
      <c r="E164" s="240"/>
      <c r="F164" s="51" t="s">
        <v>90</v>
      </c>
      <c r="G164" s="228">
        <f>G166+G167</f>
        <v>5625526.6100000003</v>
      </c>
      <c r="H164" s="249"/>
      <c r="I164" s="228">
        <f>I166+I167</f>
        <v>5323400</v>
      </c>
      <c r="J164" s="249"/>
      <c r="K164" s="64">
        <f>100-(I164/G164*100)</f>
        <v>5.3706369366902749</v>
      </c>
      <c r="L164" s="234"/>
      <c r="M164" s="235"/>
      <c r="N164" s="236"/>
      <c r="O164" s="4"/>
    </row>
    <row r="165" spans="1:15" ht="15" customHeight="1">
      <c r="A165" s="239" t="s">
        <v>92</v>
      </c>
      <c r="B165" s="239"/>
      <c r="C165" s="240"/>
      <c r="D165" s="240"/>
      <c r="E165" s="240"/>
      <c r="F165" s="51" t="s">
        <v>90</v>
      </c>
      <c r="G165" s="154"/>
      <c r="H165" s="155"/>
      <c r="I165" s="154"/>
      <c r="J165" s="155"/>
      <c r="K165" s="64"/>
      <c r="L165" s="220"/>
      <c r="M165" s="221"/>
      <c r="N165" s="221"/>
      <c r="O165" s="4"/>
    </row>
    <row r="166" spans="1:15" s="24" customFormat="1" ht="15" customHeight="1">
      <c r="A166" s="230" t="s">
        <v>224</v>
      </c>
      <c r="B166" s="231"/>
      <c r="C166" s="231"/>
      <c r="D166" s="231"/>
      <c r="E166" s="232"/>
      <c r="F166" s="51"/>
      <c r="G166" s="218">
        <v>662126.61</v>
      </c>
      <c r="H166" s="233"/>
      <c r="I166" s="218">
        <v>360000</v>
      </c>
      <c r="J166" s="233"/>
      <c r="K166" s="64">
        <f t="shared" si="2"/>
        <v>45.629733866155895</v>
      </c>
      <c r="L166" s="234"/>
      <c r="M166" s="235"/>
      <c r="N166" s="236"/>
      <c r="O166" s="19"/>
    </row>
    <row r="167" spans="1:15" s="36" customFormat="1" ht="15" customHeight="1">
      <c r="A167" s="230" t="s">
        <v>254</v>
      </c>
      <c r="B167" s="231"/>
      <c r="C167" s="231"/>
      <c r="D167" s="231"/>
      <c r="E167" s="232"/>
      <c r="F167" s="51"/>
      <c r="G167" s="218">
        <v>4963400</v>
      </c>
      <c r="H167" s="238"/>
      <c r="I167" s="218">
        <v>4963400</v>
      </c>
      <c r="J167" s="238"/>
      <c r="K167" s="64">
        <f t="shared" si="2"/>
        <v>0</v>
      </c>
      <c r="L167" s="33"/>
      <c r="M167" s="34"/>
      <c r="N167" s="35"/>
      <c r="O167" s="19"/>
    </row>
    <row r="168" spans="1:15" ht="13.5" customHeight="1">
      <c r="A168" s="207" t="s">
        <v>96</v>
      </c>
      <c r="B168" s="207"/>
      <c r="C168" s="225"/>
      <c r="D168" s="225"/>
      <c r="E168" s="225"/>
      <c r="F168" s="50" t="s">
        <v>90</v>
      </c>
      <c r="G168" s="241">
        <v>0</v>
      </c>
      <c r="H168" s="242"/>
      <c r="I168" s="241">
        <v>0</v>
      </c>
      <c r="J168" s="242"/>
      <c r="K168" s="22"/>
      <c r="L168" s="100"/>
      <c r="M168" s="133"/>
      <c r="N168" s="133"/>
      <c r="O168" s="4"/>
    </row>
    <row r="169" spans="1:15" ht="27.75" customHeight="1">
      <c r="A169" s="207" t="s">
        <v>97</v>
      </c>
      <c r="B169" s="207"/>
      <c r="C169" s="225"/>
      <c r="D169" s="225"/>
      <c r="E169" s="225"/>
      <c r="F169" s="50" t="s">
        <v>90</v>
      </c>
      <c r="G169" s="228">
        <v>0</v>
      </c>
      <c r="H169" s="229"/>
      <c r="I169" s="228">
        <f>(I143+I144)-I170</f>
        <v>50418.849999999627</v>
      </c>
      <c r="J169" s="229"/>
      <c r="K169" s="22"/>
      <c r="L169" s="100"/>
      <c r="M169" s="133"/>
      <c r="N169" s="133"/>
      <c r="O169" s="4"/>
    </row>
    <row r="170" spans="1:15" ht="15.75" customHeight="1">
      <c r="A170" s="237" t="s">
        <v>98</v>
      </c>
      <c r="B170" s="237"/>
      <c r="C170" s="225"/>
      <c r="D170" s="225"/>
      <c r="E170" s="225"/>
      <c r="F170" s="18">
        <v>900</v>
      </c>
      <c r="G170" s="148">
        <f>SUM(G172+G177+G185+G187)+281697.05</f>
        <v>16046362.41</v>
      </c>
      <c r="H170" s="149"/>
      <c r="I170" s="148">
        <f>SUM(I172+I177+I185+I187)+281697.05</f>
        <v>15619769.82</v>
      </c>
      <c r="J170" s="149"/>
      <c r="K170" s="63">
        <f t="shared" si="2"/>
        <v>2.6585002824948702</v>
      </c>
      <c r="L170" s="100"/>
      <c r="M170" s="133"/>
      <c r="N170" s="133"/>
      <c r="O170" s="43"/>
    </row>
    <row r="171" spans="1:15" ht="14.25" customHeight="1">
      <c r="A171" s="207" t="s">
        <v>92</v>
      </c>
      <c r="B171" s="207"/>
      <c r="C171" s="225"/>
      <c r="D171" s="225"/>
      <c r="E171" s="225"/>
      <c r="F171" s="16"/>
      <c r="G171" s="156"/>
      <c r="H171" s="157"/>
      <c r="I171" s="156"/>
      <c r="J171" s="157"/>
      <c r="K171" s="55"/>
      <c r="L171" s="100"/>
      <c r="M171" s="133"/>
      <c r="N171" s="133"/>
      <c r="O171" s="4"/>
    </row>
    <row r="172" spans="1:15" ht="24" customHeight="1">
      <c r="A172" s="207" t="s">
        <v>99</v>
      </c>
      <c r="B172" s="207"/>
      <c r="C172" s="208"/>
      <c r="D172" s="208"/>
      <c r="E172" s="208"/>
      <c r="F172" s="17"/>
      <c r="G172" s="226">
        <f>SUM(G174:H176)</f>
        <v>8069220.25</v>
      </c>
      <c r="H172" s="227"/>
      <c r="I172" s="226">
        <f>SUM(I174:J176)</f>
        <v>8043761.9000000004</v>
      </c>
      <c r="J172" s="227"/>
      <c r="K172" s="55">
        <f t="shared" si="2"/>
        <v>0.31549950566784446</v>
      </c>
      <c r="L172" s="100"/>
      <c r="M172" s="133"/>
      <c r="N172" s="133"/>
      <c r="O172" s="4"/>
    </row>
    <row r="173" spans="1:15" ht="15" customHeight="1">
      <c r="A173" s="207" t="s">
        <v>29</v>
      </c>
      <c r="B173" s="207"/>
      <c r="C173" s="225"/>
      <c r="D173" s="225"/>
      <c r="E173" s="225"/>
      <c r="F173" s="16"/>
      <c r="G173" s="156"/>
      <c r="H173" s="157"/>
      <c r="I173" s="156"/>
      <c r="J173" s="157"/>
      <c r="K173" s="55"/>
      <c r="L173" s="100"/>
      <c r="M173" s="133"/>
      <c r="N173" s="133"/>
      <c r="O173" s="6"/>
    </row>
    <row r="174" spans="1:15" ht="15" customHeight="1">
      <c r="A174" s="207" t="s">
        <v>100</v>
      </c>
      <c r="B174" s="207"/>
      <c r="C174" s="208"/>
      <c r="D174" s="208"/>
      <c r="E174" s="208"/>
      <c r="F174" s="17">
        <v>211</v>
      </c>
      <c r="G174" s="154">
        <f>5719008.61+465909.69</f>
        <v>6184918.3000000007</v>
      </c>
      <c r="H174" s="155"/>
      <c r="I174" s="154">
        <f>5702889.4+465909.69</f>
        <v>6168799.0900000008</v>
      </c>
      <c r="J174" s="155"/>
      <c r="K174" s="55">
        <f t="shared" si="2"/>
        <v>0.26062122760779971</v>
      </c>
      <c r="L174" s="100"/>
      <c r="M174" s="133"/>
      <c r="N174" s="133"/>
      <c r="O174" s="7"/>
    </row>
    <row r="175" spans="1:15" ht="12.75" customHeight="1">
      <c r="A175" s="224" t="s">
        <v>101</v>
      </c>
      <c r="B175" s="224"/>
      <c r="C175" s="208"/>
      <c r="D175" s="208"/>
      <c r="E175" s="208"/>
      <c r="F175" s="17">
        <v>212</v>
      </c>
      <c r="G175" s="218">
        <v>16456.599999999999</v>
      </c>
      <c r="H175" s="219"/>
      <c r="I175" s="218">
        <v>16456.599999999999</v>
      </c>
      <c r="J175" s="219"/>
      <c r="K175" s="55">
        <f t="shared" si="2"/>
        <v>0</v>
      </c>
      <c r="L175" s="220"/>
      <c r="M175" s="221"/>
      <c r="N175" s="221"/>
      <c r="O175" s="6"/>
    </row>
    <row r="176" spans="1:15" ht="12.75" customHeight="1">
      <c r="A176" s="207" t="s">
        <v>102</v>
      </c>
      <c r="B176" s="207"/>
      <c r="C176" s="208"/>
      <c r="D176" s="208"/>
      <c r="E176" s="208"/>
      <c r="F176" s="17">
        <v>213</v>
      </c>
      <c r="G176" s="154">
        <f>1727140.62+140704.73</f>
        <v>1867845.35</v>
      </c>
      <c r="H176" s="155"/>
      <c r="I176" s="154">
        <f>1718707.22+139798.99</f>
        <v>1858506.21</v>
      </c>
      <c r="J176" s="155"/>
      <c r="K176" s="55">
        <f t="shared" si="2"/>
        <v>0.49999535561121888</v>
      </c>
      <c r="L176" s="100"/>
      <c r="M176" s="133"/>
      <c r="N176" s="133"/>
      <c r="O176" s="3"/>
    </row>
    <row r="177" spans="1:15" ht="12.75" customHeight="1">
      <c r="A177" s="207" t="s">
        <v>103</v>
      </c>
      <c r="B177" s="207"/>
      <c r="C177" s="208"/>
      <c r="D177" s="208"/>
      <c r="E177" s="208"/>
      <c r="F177" s="17"/>
      <c r="G177" s="148">
        <f>SUM(G179:H184)</f>
        <v>2045603.13</v>
      </c>
      <c r="H177" s="149"/>
      <c r="I177" s="148">
        <f>SUM(I179:J184)</f>
        <v>1648468.89</v>
      </c>
      <c r="J177" s="149"/>
      <c r="K177" s="55">
        <f t="shared" si="2"/>
        <v>19.414041471475457</v>
      </c>
      <c r="L177" s="100"/>
      <c r="M177" s="133"/>
      <c r="N177" s="133"/>
      <c r="O177" s="3"/>
    </row>
    <row r="178" spans="1:15" ht="12.75" customHeight="1">
      <c r="A178" s="207" t="s">
        <v>29</v>
      </c>
      <c r="B178" s="207"/>
      <c r="C178" s="208"/>
      <c r="D178" s="208"/>
      <c r="E178" s="208"/>
      <c r="F178" s="17"/>
      <c r="G178" s="156"/>
      <c r="H178" s="157"/>
      <c r="I178" s="156"/>
      <c r="J178" s="157"/>
      <c r="K178" s="55"/>
      <c r="L178" s="100"/>
      <c r="M178" s="133"/>
      <c r="N178" s="133"/>
      <c r="O178" s="3"/>
    </row>
    <row r="179" spans="1:15" ht="12.75" customHeight="1">
      <c r="A179" s="207" t="s">
        <v>104</v>
      </c>
      <c r="B179" s="207"/>
      <c r="C179" s="208"/>
      <c r="D179" s="208"/>
      <c r="E179" s="208"/>
      <c r="F179" s="17">
        <v>221</v>
      </c>
      <c r="G179" s="154">
        <v>54655.03</v>
      </c>
      <c r="H179" s="155"/>
      <c r="I179" s="154">
        <v>54655.03</v>
      </c>
      <c r="J179" s="155"/>
      <c r="K179" s="55">
        <f t="shared" si="2"/>
        <v>0</v>
      </c>
      <c r="L179" s="100"/>
      <c r="M179" s="133"/>
      <c r="N179" s="133"/>
      <c r="O179" s="3"/>
    </row>
    <row r="180" spans="1:15" ht="12.75" customHeight="1">
      <c r="A180" s="207" t="s">
        <v>167</v>
      </c>
      <c r="B180" s="207"/>
      <c r="C180" s="208"/>
      <c r="D180" s="208"/>
      <c r="E180" s="208"/>
      <c r="F180" s="17">
        <v>222</v>
      </c>
      <c r="G180" s="154">
        <f>4000+24031.19</f>
        <v>28031.19</v>
      </c>
      <c r="H180" s="155"/>
      <c r="I180" s="154">
        <f>4000+24031.19</f>
        <v>28031.19</v>
      </c>
      <c r="J180" s="155"/>
      <c r="K180" s="55">
        <f t="shared" si="2"/>
        <v>0</v>
      </c>
      <c r="L180" s="100"/>
      <c r="M180" s="133"/>
      <c r="N180" s="133"/>
      <c r="O180" s="4"/>
    </row>
    <row r="181" spans="1:15" ht="12.75" customHeight="1">
      <c r="A181" s="207" t="s">
        <v>158</v>
      </c>
      <c r="B181" s="207"/>
      <c r="C181" s="208"/>
      <c r="D181" s="208"/>
      <c r="E181" s="208"/>
      <c r="F181" s="17">
        <v>223</v>
      </c>
      <c r="G181" s="222">
        <f>172041.13+178797.98</f>
        <v>350839.11</v>
      </c>
      <c r="H181" s="223"/>
      <c r="I181" s="222">
        <f>122584.62+177297.46</f>
        <v>299882.07999999996</v>
      </c>
      <c r="J181" s="223"/>
      <c r="K181" s="55">
        <f t="shared" si="2"/>
        <v>14.524329969939785</v>
      </c>
      <c r="L181" s="100"/>
      <c r="M181" s="133"/>
      <c r="N181" s="133"/>
      <c r="O181" s="4"/>
    </row>
    <row r="182" spans="1:15" ht="12.75" customHeight="1">
      <c r="A182" s="207" t="s">
        <v>105</v>
      </c>
      <c r="B182" s="207"/>
      <c r="C182" s="208"/>
      <c r="D182" s="208"/>
      <c r="E182" s="208"/>
      <c r="F182" s="17">
        <v>224</v>
      </c>
      <c r="G182" s="154">
        <v>0</v>
      </c>
      <c r="H182" s="155"/>
      <c r="I182" s="154">
        <v>0</v>
      </c>
      <c r="J182" s="155"/>
      <c r="K182" s="55"/>
      <c r="L182" s="100"/>
      <c r="M182" s="133"/>
      <c r="N182" s="133"/>
      <c r="O182" s="6"/>
    </row>
    <row r="183" spans="1:15" ht="12.75" customHeight="1">
      <c r="A183" s="207" t="s">
        <v>106</v>
      </c>
      <c r="B183" s="207"/>
      <c r="C183" s="208"/>
      <c r="D183" s="208"/>
      <c r="E183" s="208"/>
      <c r="F183" s="17">
        <v>225</v>
      </c>
      <c r="G183" s="154">
        <v>106595.5</v>
      </c>
      <c r="H183" s="155"/>
      <c r="I183" s="218">
        <v>105418.9</v>
      </c>
      <c r="J183" s="219"/>
      <c r="K183" s="55">
        <f t="shared" si="2"/>
        <v>1.1037989408558531</v>
      </c>
      <c r="L183" s="100"/>
      <c r="M183" s="133"/>
      <c r="N183" s="133"/>
      <c r="O183" s="3"/>
    </row>
    <row r="184" spans="1:15" ht="12.75" customHeight="1">
      <c r="A184" s="207" t="s">
        <v>107</v>
      </c>
      <c r="B184" s="207"/>
      <c r="C184" s="208"/>
      <c r="D184" s="208"/>
      <c r="E184" s="208"/>
      <c r="F184" s="17">
        <v>226</v>
      </c>
      <c r="G184" s="154">
        <f>272350+571005.69+662126.61</f>
        <v>1505482.2999999998</v>
      </c>
      <c r="H184" s="155"/>
      <c r="I184" s="218">
        <f>272350+578131.69+360000-50000</f>
        <v>1160481.69</v>
      </c>
      <c r="J184" s="219"/>
      <c r="K184" s="55">
        <f t="shared" si="2"/>
        <v>22.916284701586989</v>
      </c>
      <c r="L184" s="100"/>
      <c r="M184" s="133"/>
      <c r="N184" s="133"/>
      <c r="O184" s="3"/>
    </row>
    <row r="185" spans="1:15" ht="12.75" customHeight="1">
      <c r="A185" s="207" t="s">
        <v>108</v>
      </c>
      <c r="B185" s="207"/>
      <c r="C185" s="208"/>
      <c r="D185" s="208"/>
      <c r="E185" s="208"/>
      <c r="F185" s="26">
        <v>290</v>
      </c>
      <c r="G185" s="134"/>
      <c r="H185" s="135"/>
      <c r="I185" s="134"/>
      <c r="J185" s="135"/>
      <c r="K185" s="55"/>
      <c r="L185" s="220"/>
      <c r="M185" s="221"/>
      <c r="N185" s="221"/>
      <c r="O185" s="3"/>
    </row>
    <row r="186" spans="1:15" ht="12.75" customHeight="1">
      <c r="A186" s="207" t="s">
        <v>109</v>
      </c>
      <c r="B186" s="207"/>
      <c r="C186" s="208"/>
      <c r="D186" s="208"/>
      <c r="E186" s="208"/>
      <c r="F186" s="17"/>
      <c r="G186" s="156"/>
      <c r="H186" s="157"/>
      <c r="I186" s="156"/>
      <c r="J186" s="157"/>
      <c r="K186" s="55"/>
      <c r="L186" s="100"/>
      <c r="M186" s="133"/>
      <c r="N186" s="133"/>
      <c r="O186" s="3"/>
    </row>
    <row r="187" spans="1:15" ht="12.75" customHeight="1">
      <c r="A187" s="207" t="s">
        <v>110</v>
      </c>
      <c r="B187" s="207"/>
      <c r="C187" s="208"/>
      <c r="D187" s="208"/>
      <c r="E187" s="208"/>
      <c r="F187" s="26">
        <v>300</v>
      </c>
      <c r="G187" s="148">
        <f>SUM(G189:H192)</f>
        <v>5649841.9799999995</v>
      </c>
      <c r="H187" s="149"/>
      <c r="I187" s="148">
        <f>SUM(I189:J192)</f>
        <v>5645841.9799999995</v>
      </c>
      <c r="J187" s="149"/>
      <c r="K187" s="55">
        <f t="shared" si="2"/>
        <v>7.0798440277798136E-2</v>
      </c>
      <c r="L187" s="100"/>
      <c r="M187" s="133"/>
      <c r="N187" s="133"/>
      <c r="O187" s="3"/>
    </row>
    <row r="188" spans="1:15" ht="12.75" customHeight="1">
      <c r="A188" s="207" t="s">
        <v>29</v>
      </c>
      <c r="B188" s="207"/>
      <c r="C188" s="208"/>
      <c r="D188" s="208"/>
      <c r="E188" s="208"/>
      <c r="F188" s="17"/>
      <c r="G188" s="156"/>
      <c r="H188" s="157"/>
      <c r="I188" s="156"/>
      <c r="J188" s="157"/>
      <c r="K188" s="55"/>
      <c r="L188" s="100"/>
      <c r="M188" s="133"/>
      <c r="N188" s="133"/>
      <c r="O188" s="3"/>
    </row>
    <row r="189" spans="1:15" ht="13.5" customHeight="1">
      <c r="A189" s="207" t="s">
        <v>111</v>
      </c>
      <c r="B189" s="207"/>
      <c r="C189" s="208"/>
      <c r="D189" s="208"/>
      <c r="E189" s="208"/>
      <c r="F189" s="17">
        <v>310</v>
      </c>
      <c r="G189" s="154">
        <f>125000+27373.97+4963400</f>
        <v>5115773.97</v>
      </c>
      <c r="H189" s="155"/>
      <c r="I189" s="154">
        <f>125000+27373.97+4963400</f>
        <v>5115773.97</v>
      </c>
      <c r="J189" s="155"/>
      <c r="K189" s="55">
        <f t="shared" si="2"/>
        <v>0</v>
      </c>
      <c r="L189" s="100"/>
      <c r="M189" s="133"/>
      <c r="N189" s="133"/>
      <c r="O189" s="3"/>
    </row>
    <row r="190" spans="1:15" ht="13.5" customHeight="1">
      <c r="A190" s="207" t="s">
        <v>112</v>
      </c>
      <c r="B190" s="207"/>
      <c r="C190" s="208"/>
      <c r="D190" s="208"/>
      <c r="E190" s="208"/>
      <c r="F190" s="17">
        <v>320</v>
      </c>
      <c r="G190" s="154"/>
      <c r="H190" s="155"/>
      <c r="I190" s="154"/>
      <c r="J190" s="155"/>
      <c r="K190" s="55"/>
      <c r="L190" s="100"/>
      <c r="M190" s="133"/>
      <c r="N190" s="133"/>
      <c r="O190" s="3"/>
    </row>
    <row r="191" spans="1:15" ht="13.5" customHeight="1">
      <c r="A191" s="207" t="s">
        <v>113</v>
      </c>
      <c r="B191" s="207"/>
      <c r="C191" s="208"/>
      <c r="D191" s="208"/>
      <c r="E191" s="208"/>
      <c r="F191" s="17">
        <v>330</v>
      </c>
      <c r="G191" s="154"/>
      <c r="H191" s="155"/>
      <c r="I191" s="216"/>
      <c r="J191" s="217"/>
      <c r="K191" s="55"/>
      <c r="L191" s="100"/>
      <c r="M191" s="133"/>
      <c r="N191" s="133"/>
      <c r="O191" s="3"/>
    </row>
    <row r="192" spans="1:15" ht="13.5" customHeight="1">
      <c r="A192" s="207" t="s">
        <v>168</v>
      </c>
      <c r="B192" s="207"/>
      <c r="C192" s="208"/>
      <c r="D192" s="208"/>
      <c r="E192" s="208"/>
      <c r="F192" s="17">
        <v>340</v>
      </c>
      <c r="G192" s="154">
        <f>293355+240713.01</f>
        <v>534068.01</v>
      </c>
      <c r="H192" s="155"/>
      <c r="I192" s="154">
        <f>293355+236713.01</f>
        <v>530068.01</v>
      </c>
      <c r="J192" s="155"/>
      <c r="K192" s="55">
        <f t="shared" si="2"/>
        <v>0.74896828214818356</v>
      </c>
      <c r="L192" s="100"/>
      <c r="M192" s="133"/>
      <c r="N192" s="133"/>
      <c r="O192" s="3"/>
    </row>
    <row r="193" spans="1:15" ht="13.5" customHeight="1">
      <c r="A193" s="207" t="s">
        <v>114</v>
      </c>
      <c r="B193" s="208"/>
      <c r="C193" s="208"/>
      <c r="D193" s="208"/>
      <c r="E193" s="208"/>
      <c r="F193" s="17">
        <v>500</v>
      </c>
      <c r="G193" s="156"/>
      <c r="H193" s="157"/>
      <c r="I193" s="156"/>
      <c r="J193" s="157"/>
      <c r="K193" s="55"/>
      <c r="L193" s="100"/>
      <c r="M193" s="133"/>
      <c r="N193" s="133"/>
      <c r="O193" s="3"/>
    </row>
    <row r="194" spans="1:15" ht="11.25" customHeight="1">
      <c r="A194" s="207" t="s">
        <v>29</v>
      </c>
      <c r="B194" s="207"/>
      <c r="C194" s="208"/>
      <c r="D194" s="208"/>
      <c r="E194" s="208"/>
      <c r="F194" s="17"/>
      <c r="G194" s="156"/>
      <c r="H194" s="157"/>
      <c r="I194" s="156"/>
      <c r="J194" s="157"/>
      <c r="K194" s="55"/>
      <c r="L194" s="100"/>
      <c r="M194" s="133"/>
      <c r="N194" s="133"/>
      <c r="O194" s="3"/>
    </row>
    <row r="195" spans="1:15" ht="25.5" customHeight="1">
      <c r="A195" s="207" t="s">
        <v>115</v>
      </c>
      <c r="B195" s="207"/>
      <c r="C195" s="208"/>
      <c r="D195" s="208"/>
      <c r="E195" s="208"/>
      <c r="F195" s="17">
        <v>520</v>
      </c>
      <c r="G195" s="156"/>
      <c r="H195" s="157"/>
      <c r="I195" s="156"/>
      <c r="J195" s="157"/>
      <c r="K195" s="55"/>
      <c r="L195" s="100"/>
      <c r="M195" s="133"/>
      <c r="N195" s="133"/>
      <c r="O195" s="3"/>
    </row>
    <row r="196" spans="1:15" ht="25.5" customHeight="1">
      <c r="A196" s="207" t="s">
        <v>116</v>
      </c>
      <c r="B196" s="207"/>
      <c r="C196" s="208"/>
      <c r="D196" s="208"/>
      <c r="E196" s="208"/>
      <c r="F196" s="17">
        <v>530</v>
      </c>
      <c r="G196" s="156"/>
      <c r="H196" s="157"/>
      <c r="I196" s="156"/>
      <c r="J196" s="157"/>
      <c r="K196" s="55"/>
      <c r="L196" s="100"/>
      <c r="M196" s="133"/>
      <c r="N196" s="133"/>
      <c r="O196" s="3"/>
    </row>
    <row r="197" spans="1:15" ht="32.25" customHeight="1">
      <c r="A197" s="136" t="s">
        <v>117</v>
      </c>
      <c r="B197" s="136"/>
      <c r="C197" s="136"/>
      <c r="D197" s="136"/>
      <c r="E197" s="136"/>
      <c r="F197" s="136"/>
      <c r="G197" s="136"/>
      <c r="H197" s="136"/>
      <c r="I197" s="136"/>
      <c r="J197" s="136"/>
      <c r="K197" s="136"/>
      <c r="L197" s="136"/>
      <c r="M197" s="136"/>
      <c r="N197" s="136"/>
      <c r="O197" s="3"/>
    </row>
    <row r="198" spans="1:15" ht="36.75" customHeight="1">
      <c r="A198" s="209" t="s">
        <v>21</v>
      </c>
      <c r="B198" s="209"/>
      <c r="C198" s="209"/>
      <c r="D198" s="209"/>
      <c r="E198" s="209"/>
      <c r="F198" s="209"/>
      <c r="G198" s="32" t="s">
        <v>118</v>
      </c>
      <c r="H198" s="209" t="s">
        <v>119</v>
      </c>
      <c r="I198" s="209"/>
      <c r="J198" s="32" t="s">
        <v>149</v>
      </c>
      <c r="K198" s="209" t="s">
        <v>150</v>
      </c>
      <c r="L198" s="209"/>
      <c r="M198" s="209"/>
      <c r="N198" s="209"/>
      <c r="O198" s="3"/>
    </row>
    <row r="199" spans="1:15" ht="18.75" customHeight="1">
      <c r="A199" s="145" t="s">
        <v>256</v>
      </c>
      <c r="B199" s="145"/>
      <c r="C199" s="145"/>
      <c r="D199" s="145"/>
      <c r="E199" s="145"/>
      <c r="F199" s="145"/>
      <c r="G199" s="46" t="s">
        <v>120</v>
      </c>
      <c r="H199" s="150">
        <v>97.5</v>
      </c>
      <c r="I199" s="150"/>
      <c r="J199" s="46">
        <v>100</v>
      </c>
      <c r="K199" s="151"/>
      <c r="L199" s="151"/>
      <c r="M199" s="151"/>
      <c r="N199" s="151"/>
      <c r="O199" s="3"/>
    </row>
    <row r="200" spans="1:15" ht="26.25" customHeight="1">
      <c r="A200" s="145" t="s">
        <v>257</v>
      </c>
      <c r="B200" s="145"/>
      <c r="C200" s="145"/>
      <c r="D200" s="145"/>
      <c r="E200" s="145"/>
      <c r="F200" s="145"/>
      <c r="G200" s="46" t="s">
        <v>120</v>
      </c>
      <c r="H200" s="150">
        <v>101.1</v>
      </c>
      <c r="I200" s="150"/>
      <c r="J200" s="46">
        <v>100</v>
      </c>
      <c r="K200" s="151"/>
      <c r="L200" s="151"/>
      <c r="M200" s="151"/>
      <c r="N200" s="151"/>
      <c r="O200" s="3"/>
    </row>
    <row r="201" spans="1:15" ht="14.25" customHeight="1">
      <c r="A201" s="145" t="s">
        <v>258</v>
      </c>
      <c r="B201" s="146"/>
      <c r="C201" s="146"/>
      <c r="D201" s="146"/>
      <c r="E201" s="146"/>
      <c r="F201" s="146"/>
      <c r="G201" s="46" t="s">
        <v>120</v>
      </c>
      <c r="H201" s="150">
        <v>14</v>
      </c>
      <c r="I201" s="152"/>
      <c r="J201" s="46">
        <v>100</v>
      </c>
      <c r="K201" s="151"/>
      <c r="L201" s="153"/>
      <c r="M201" s="153"/>
      <c r="N201" s="153"/>
      <c r="O201" s="3"/>
    </row>
    <row r="202" spans="1:15" ht="12.75" customHeight="1">
      <c r="A202" s="137" t="s">
        <v>259</v>
      </c>
      <c r="B202" s="138"/>
      <c r="C202" s="138"/>
      <c r="D202" s="138"/>
      <c r="E202" s="138"/>
      <c r="F202" s="139"/>
      <c r="G202" s="46" t="s">
        <v>120</v>
      </c>
      <c r="H202" s="150">
        <v>35843</v>
      </c>
      <c r="I202" s="152"/>
      <c r="J202" s="46">
        <v>100</v>
      </c>
      <c r="K202" s="210"/>
      <c r="L202" s="211"/>
      <c r="M202" s="211"/>
      <c r="N202" s="212"/>
      <c r="O202" s="5"/>
    </row>
    <row r="203" spans="1:15" ht="15.75">
      <c r="A203" s="213" t="s">
        <v>152</v>
      </c>
      <c r="B203" s="213"/>
      <c r="C203" s="213"/>
      <c r="D203" s="213"/>
      <c r="E203" s="213"/>
      <c r="F203" s="213"/>
      <c r="G203" s="213"/>
      <c r="H203" s="213"/>
      <c r="I203" s="213"/>
      <c r="J203" s="213"/>
      <c r="K203" s="213"/>
      <c r="L203" s="213"/>
      <c r="M203" s="213"/>
      <c r="N203" s="213"/>
      <c r="O203" s="3"/>
    </row>
    <row r="204" spans="1:15">
      <c r="A204" s="204" t="s">
        <v>21</v>
      </c>
      <c r="B204" s="205"/>
      <c r="C204" s="205"/>
      <c r="D204" s="205"/>
      <c r="E204" s="205"/>
      <c r="F204" s="205"/>
      <c r="G204" s="205"/>
      <c r="H204" s="206"/>
      <c r="I204" s="204" t="s">
        <v>22</v>
      </c>
      <c r="J204" s="214"/>
      <c r="K204" s="206"/>
      <c r="L204" s="204" t="s">
        <v>136</v>
      </c>
      <c r="M204" s="214"/>
      <c r="N204" s="215"/>
      <c r="O204" s="3"/>
    </row>
    <row r="205" spans="1:15" ht="29.25" customHeight="1">
      <c r="A205" s="110" t="s">
        <v>121</v>
      </c>
      <c r="B205" s="111"/>
      <c r="C205" s="111"/>
      <c r="D205" s="111"/>
      <c r="E205" s="111"/>
      <c r="F205" s="111"/>
      <c r="G205" s="111"/>
      <c r="H205" s="112"/>
      <c r="I205" s="94" t="s">
        <v>226</v>
      </c>
      <c r="J205" s="194"/>
      <c r="K205" s="195"/>
      <c r="L205" s="94" t="s">
        <v>261</v>
      </c>
      <c r="M205" s="194"/>
      <c r="N205" s="195"/>
      <c r="O205" s="3"/>
    </row>
    <row r="206" spans="1:15">
      <c r="A206" s="110" t="s">
        <v>122</v>
      </c>
      <c r="B206" s="111"/>
      <c r="C206" s="111"/>
      <c r="D206" s="111"/>
      <c r="E206" s="111"/>
      <c r="F206" s="111"/>
      <c r="G206" s="111"/>
      <c r="H206" s="112"/>
      <c r="I206" s="124"/>
      <c r="J206" s="125"/>
      <c r="K206" s="125"/>
      <c r="L206" s="124"/>
      <c r="M206" s="125"/>
      <c r="N206" s="125"/>
      <c r="O206" s="3"/>
    </row>
    <row r="207" spans="1:15">
      <c r="A207" s="110" t="s">
        <v>123</v>
      </c>
      <c r="B207" s="111"/>
      <c r="C207" s="111"/>
      <c r="D207" s="111"/>
      <c r="E207" s="111"/>
      <c r="F207" s="111"/>
      <c r="G207" s="111"/>
      <c r="H207" s="112"/>
      <c r="I207" s="124"/>
      <c r="J207" s="125"/>
      <c r="K207" s="125"/>
      <c r="L207" s="124"/>
      <c r="M207" s="125"/>
      <c r="N207" s="125"/>
      <c r="O207" s="3"/>
    </row>
    <row r="208" spans="1:15">
      <c r="A208" s="110" t="s">
        <v>124</v>
      </c>
      <c r="B208" s="111"/>
      <c r="C208" s="111"/>
      <c r="D208" s="111"/>
      <c r="E208" s="111"/>
      <c r="F208" s="111"/>
      <c r="G208" s="111"/>
      <c r="H208" s="112"/>
      <c r="I208" s="124"/>
      <c r="J208" s="125"/>
      <c r="K208" s="125"/>
      <c r="L208" s="124"/>
      <c r="M208" s="125"/>
      <c r="N208" s="125"/>
      <c r="O208" s="3"/>
    </row>
    <row r="209" spans="1:15" ht="30.75" customHeight="1">
      <c r="A209" s="110" t="s">
        <v>125</v>
      </c>
      <c r="B209" s="111"/>
      <c r="C209" s="111"/>
      <c r="D209" s="111"/>
      <c r="E209" s="111"/>
      <c r="F209" s="111"/>
      <c r="G209" s="111"/>
      <c r="H209" s="112"/>
      <c r="I209" s="124"/>
      <c r="J209" s="201"/>
      <c r="K209" s="201"/>
      <c r="L209" s="124"/>
      <c r="M209" s="201"/>
      <c r="N209" s="201"/>
      <c r="O209" s="3"/>
    </row>
    <row r="210" spans="1:15">
      <c r="A210" s="110" t="s">
        <v>122</v>
      </c>
      <c r="B210" s="111"/>
      <c r="C210" s="111"/>
      <c r="D210" s="111"/>
      <c r="E210" s="111"/>
      <c r="F210" s="111"/>
      <c r="G210" s="111"/>
      <c r="H210" s="112"/>
      <c r="I210" s="124"/>
      <c r="J210" s="125"/>
      <c r="K210" s="125"/>
      <c r="L210" s="124"/>
      <c r="M210" s="125"/>
      <c r="N210" s="125"/>
      <c r="O210" s="3"/>
    </row>
    <row r="211" spans="1:15">
      <c r="A211" s="110" t="s">
        <v>123</v>
      </c>
      <c r="B211" s="111"/>
      <c r="C211" s="111"/>
      <c r="D211" s="111"/>
      <c r="E211" s="111"/>
      <c r="F211" s="111"/>
      <c r="G211" s="111"/>
      <c r="H211" s="112"/>
      <c r="I211" s="124"/>
      <c r="J211" s="125"/>
      <c r="K211" s="125"/>
      <c r="L211" s="124"/>
      <c r="M211" s="125"/>
      <c r="N211" s="125"/>
      <c r="O211" s="3"/>
    </row>
    <row r="212" spans="1:15">
      <c r="A212" s="110" t="s">
        <v>124</v>
      </c>
      <c r="B212" s="111"/>
      <c r="C212" s="111"/>
      <c r="D212" s="111"/>
      <c r="E212" s="111"/>
      <c r="F212" s="111"/>
      <c r="G212" s="111"/>
      <c r="H212" s="112"/>
      <c r="I212" s="124"/>
      <c r="J212" s="125"/>
      <c r="K212" s="125"/>
      <c r="L212" s="124"/>
      <c r="M212" s="125"/>
      <c r="N212" s="125"/>
      <c r="O212" s="3"/>
    </row>
    <row r="213" spans="1:15" ht="29.25" customHeight="1">
      <c r="A213" s="110" t="s">
        <v>126</v>
      </c>
      <c r="B213" s="111"/>
      <c r="C213" s="111"/>
      <c r="D213" s="111"/>
      <c r="E213" s="111"/>
      <c r="F213" s="111"/>
      <c r="G213" s="111"/>
      <c r="H213" s="112"/>
      <c r="I213" s="89">
        <v>1215.7</v>
      </c>
      <c r="J213" s="125"/>
      <c r="K213" s="125"/>
      <c r="L213" s="89">
        <v>1215.7</v>
      </c>
      <c r="M213" s="125"/>
      <c r="N213" s="125"/>
      <c r="O213" s="3"/>
    </row>
    <row r="214" spans="1:15">
      <c r="A214" s="110" t="s">
        <v>122</v>
      </c>
      <c r="B214" s="111"/>
      <c r="C214" s="111"/>
      <c r="D214" s="111"/>
      <c r="E214" s="111"/>
      <c r="F214" s="111"/>
      <c r="G214" s="111"/>
      <c r="H214" s="112"/>
      <c r="I214" s="124"/>
      <c r="J214" s="125"/>
      <c r="K214" s="125"/>
      <c r="L214" s="124"/>
      <c r="M214" s="125"/>
      <c r="N214" s="125"/>
      <c r="O214" s="2"/>
    </row>
    <row r="215" spans="1:15">
      <c r="A215" s="110" t="s">
        <v>123</v>
      </c>
      <c r="B215" s="111"/>
      <c r="C215" s="111"/>
      <c r="D215" s="111"/>
      <c r="E215" s="111"/>
      <c r="F215" s="111"/>
      <c r="G215" s="111"/>
      <c r="H215" s="112"/>
      <c r="I215" s="124"/>
      <c r="J215" s="125"/>
      <c r="K215" s="125"/>
      <c r="L215" s="124"/>
      <c r="M215" s="125"/>
      <c r="N215" s="125"/>
    </row>
    <row r="216" spans="1:15">
      <c r="A216" s="110" t="s">
        <v>124</v>
      </c>
      <c r="B216" s="111"/>
      <c r="C216" s="111"/>
      <c r="D216" s="111"/>
      <c r="E216" s="111"/>
      <c r="F216" s="111"/>
      <c r="G216" s="111"/>
      <c r="H216" s="112"/>
      <c r="I216" s="124"/>
      <c r="J216" s="125"/>
      <c r="K216" s="125"/>
      <c r="L216" s="124"/>
      <c r="M216" s="125"/>
      <c r="N216" s="125"/>
    </row>
    <row r="217" spans="1:15" ht="29.25" customHeight="1">
      <c r="A217" s="110" t="s">
        <v>127</v>
      </c>
      <c r="B217" s="111"/>
      <c r="C217" s="111"/>
      <c r="D217" s="111"/>
      <c r="E217" s="111"/>
      <c r="F217" s="111"/>
      <c r="G217" s="111"/>
      <c r="H217" s="112"/>
      <c r="I217" s="124">
        <v>3</v>
      </c>
      <c r="J217" s="125"/>
      <c r="K217" s="125"/>
      <c r="L217" s="124">
        <v>3</v>
      </c>
      <c r="M217" s="125"/>
      <c r="N217" s="125"/>
    </row>
    <row r="218" spans="1:15" ht="30.75" customHeight="1">
      <c r="A218" s="110" t="s">
        <v>128</v>
      </c>
      <c r="B218" s="111"/>
      <c r="C218" s="111"/>
      <c r="D218" s="111"/>
      <c r="E218" s="111"/>
      <c r="F218" s="111"/>
      <c r="G218" s="111"/>
      <c r="H218" s="112"/>
      <c r="I218" s="100"/>
      <c r="J218" s="109"/>
      <c r="K218" s="109"/>
      <c r="L218" s="100"/>
      <c r="M218" s="109"/>
      <c r="N218" s="109"/>
    </row>
    <row r="219" spans="1:15">
      <c r="A219" s="110" t="s">
        <v>129</v>
      </c>
      <c r="B219" s="111"/>
      <c r="C219" s="111"/>
      <c r="D219" s="111"/>
      <c r="E219" s="111"/>
      <c r="F219" s="111"/>
      <c r="G219" s="111"/>
      <c r="H219" s="112"/>
      <c r="I219" s="100"/>
      <c r="J219" s="109"/>
      <c r="K219" s="109"/>
      <c r="L219" s="100"/>
      <c r="M219" s="109"/>
      <c r="N219" s="109"/>
    </row>
    <row r="220" spans="1:15">
      <c r="A220" s="110" t="s">
        <v>130</v>
      </c>
      <c r="B220" s="111"/>
      <c r="C220" s="111"/>
      <c r="D220" s="111"/>
      <c r="E220" s="111"/>
      <c r="F220" s="111"/>
      <c r="G220" s="111"/>
      <c r="H220" s="112"/>
      <c r="I220" s="100"/>
      <c r="J220" s="109"/>
      <c r="K220" s="109"/>
      <c r="L220" s="100"/>
      <c r="M220" s="109"/>
      <c r="N220" s="109"/>
    </row>
    <row r="221" spans="1:15">
      <c r="A221" s="110" t="s">
        <v>131</v>
      </c>
      <c r="B221" s="111"/>
      <c r="C221" s="111"/>
      <c r="D221" s="111"/>
      <c r="E221" s="111"/>
      <c r="F221" s="111"/>
      <c r="G221" s="111"/>
      <c r="H221" s="112"/>
      <c r="I221" s="100"/>
      <c r="J221" s="109"/>
      <c r="K221" s="109"/>
      <c r="L221" s="100"/>
      <c r="M221" s="109"/>
      <c r="N221" s="109"/>
    </row>
    <row r="222" spans="1:15" ht="38.25" customHeight="1">
      <c r="A222" s="110" t="s">
        <v>212</v>
      </c>
      <c r="B222" s="111"/>
      <c r="C222" s="111"/>
      <c r="D222" s="111"/>
      <c r="E222" s="111"/>
      <c r="F222" s="111"/>
      <c r="G222" s="111"/>
      <c r="H222" s="112"/>
      <c r="I222" s="100"/>
      <c r="J222" s="109"/>
      <c r="K222" s="109"/>
      <c r="L222" s="100"/>
      <c r="M222" s="109"/>
      <c r="N222" s="109"/>
    </row>
    <row r="223" spans="1:15" ht="39.75" customHeight="1">
      <c r="A223" s="110" t="s">
        <v>132</v>
      </c>
      <c r="B223" s="111"/>
      <c r="C223" s="111"/>
      <c r="D223" s="111"/>
      <c r="E223" s="111"/>
      <c r="F223" s="111"/>
      <c r="G223" s="111"/>
      <c r="H223" s="112"/>
      <c r="I223" s="100"/>
      <c r="J223" s="109"/>
      <c r="K223" s="109"/>
      <c r="L223" s="100"/>
      <c r="M223" s="109"/>
      <c r="N223" s="109"/>
    </row>
    <row r="224" spans="1:15" ht="27" customHeight="1">
      <c r="A224" s="110" t="s">
        <v>133</v>
      </c>
      <c r="B224" s="111"/>
      <c r="C224" s="111"/>
      <c r="D224" s="111"/>
      <c r="E224" s="111"/>
      <c r="F224" s="111"/>
      <c r="G224" s="111"/>
      <c r="H224" s="112"/>
      <c r="I224" s="124" t="s">
        <v>228</v>
      </c>
      <c r="J224" s="125"/>
      <c r="K224" s="125"/>
      <c r="L224" s="124" t="s">
        <v>263</v>
      </c>
      <c r="M224" s="125"/>
      <c r="N224" s="125"/>
    </row>
    <row r="225" spans="1:14" s="36" customFormat="1" ht="27" customHeight="1">
      <c r="A225" s="69"/>
      <c r="B225" s="69"/>
      <c r="C225" s="69"/>
      <c r="D225" s="69"/>
      <c r="E225" s="69"/>
      <c r="F225" s="69"/>
      <c r="G225" s="69"/>
      <c r="H225" s="69"/>
      <c r="I225" s="70"/>
      <c r="J225" s="71"/>
      <c r="K225" s="71"/>
      <c r="L225" s="70"/>
      <c r="M225" s="71"/>
      <c r="N225" s="71"/>
    </row>
    <row r="226" spans="1:14" s="36" customFormat="1" ht="27" customHeight="1">
      <c r="A226" s="69"/>
      <c r="B226" s="69"/>
      <c r="C226" s="69"/>
      <c r="D226" s="69"/>
      <c r="E226" s="69"/>
      <c r="F226" s="69"/>
      <c r="G226" s="69"/>
      <c r="H226" s="69"/>
      <c r="I226" s="70"/>
      <c r="J226" s="71"/>
      <c r="K226" s="71"/>
      <c r="L226" s="70"/>
      <c r="M226" s="71"/>
      <c r="N226" s="71"/>
    </row>
    <row r="227" spans="1:14" ht="35.2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118"/>
      <c r="L227" s="118"/>
      <c r="M227" s="9"/>
      <c r="N227" s="9"/>
    </row>
    <row r="228" spans="1:14" ht="17.45" customHeight="1">
      <c r="A228" s="121" t="s">
        <v>159</v>
      </c>
      <c r="B228" s="121"/>
      <c r="C228" s="121"/>
      <c r="D228" s="121"/>
      <c r="E228" s="121"/>
      <c r="F228" s="121"/>
      <c r="G228" s="121"/>
      <c r="H228" s="102"/>
      <c r="I228" s="102"/>
      <c r="J228" s="102"/>
      <c r="K228" s="122"/>
      <c r="L228" s="122"/>
      <c r="M228" s="123" t="s">
        <v>160</v>
      </c>
      <c r="N228" s="115"/>
    </row>
    <row r="229" spans="1:14" ht="17.45" customHeight="1">
      <c r="A229" s="121" t="s">
        <v>217</v>
      </c>
      <c r="B229" s="121"/>
      <c r="C229" s="121"/>
      <c r="D229" s="121"/>
      <c r="E229" s="121"/>
      <c r="F229" s="121"/>
      <c r="G229" s="121"/>
      <c r="H229" s="102"/>
      <c r="I229" s="102"/>
      <c r="J229" s="102"/>
      <c r="K229" s="119"/>
      <c r="L229" s="119"/>
      <c r="M229" s="123" t="s">
        <v>218</v>
      </c>
      <c r="N229" s="115"/>
    </row>
    <row r="230" spans="1:14" ht="17.45" customHeight="1">
      <c r="A230" s="121" t="s">
        <v>219</v>
      </c>
      <c r="B230" s="121"/>
      <c r="C230" s="121"/>
      <c r="D230" s="121"/>
      <c r="E230" s="121"/>
      <c r="F230" s="121"/>
      <c r="G230" s="121"/>
      <c r="H230" s="102"/>
      <c r="I230" s="102"/>
      <c r="J230" s="102"/>
      <c r="K230" s="119"/>
      <c r="L230" s="119"/>
      <c r="M230" s="123" t="s">
        <v>275</v>
      </c>
      <c r="N230" s="115"/>
    </row>
    <row r="231" spans="1:14" ht="17.45" customHeight="1">
      <c r="A231" s="126" t="s">
        <v>134</v>
      </c>
      <c r="B231" s="126"/>
      <c r="C231" s="126"/>
      <c r="D231" s="126"/>
      <c r="E231" s="126"/>
      <c r="F231" s="126"/>
      <c r="G231" s="126"/>
      <c r="H231" s="102"/>
      <c r="I231" s="102"/>
      <c r="J231" s="102"/>
      <c r="K231" s="102"/>
      <c r="L231" s="102"/>
      <c r="M231" s="21"/>
      <c r="N231" s="21"/>
    </row>
    <row r="232" spans="1:14" ht="17.45" customHeight="1">
      <c r="A232" s="113" t="s">
        <v>161</v>
      </c>
      <c r="B232" s="102"/>
      <c r="C232" s="102"/>
      <c r="D232" s="102"/>
      <c r="E232" s="102"/>
      <c r="F232" s="102"/>
      <c r="G232" s="102"/>
      <c r="H232" s="102"/>
      <c r="I232" s="102"/>
      <c r="J232" s="102"/>
      <c r="K232" s="120"/>
      <c r="L232" s="120"/>
      <c r="M232" s="114" t="s">
        <v>162</v>
      </c>
      <c r="N232" s="115"/>
    </row>
    <row r="233" spans="1:14" ht="31.5" customHeight="1">
      <c r="A233" s="113" t="s">
        <v>229</v>
      </c>
      <c r="B233" s="113"/>
      <c r="C233" s="113"/>
      <c r="D233" s="113"/>
      <c r="E233" s="113"/>
      <c r="F233" s="113"/>
      <c r="G233" s="113"/>
      <c r="H233" s="116"/>
      <c r="I233" s="116"/>
      <c r="J233" s="116"/>
      <c r="K233" s="108"/>
      <c r="L233" s="108"/>
      <c r="M233" s="114" t="s">
        <v>280</v>
      </c>
      <c r="N233" s="115"/>
    </row>
    <row r="234" spans="1:14" ht="30" customHeight="1">
      <c r="A234" s="101" t="s">
        <v>223</v>
      </c>
      <c r="B234" s="101"/>
      <c r="C234" s="101"/>
      <c r="D234" s="101"/>
      <c r="E234" s="101"/>
      <c r="F234" s="101"/>
      <c r="G234" s="101"/>
      <c r="H234" s="102"/>
      <c r="I234" s="102"/>
      <c r="J234" s="102"/>
      <c r="K234" s="117"/>
      <c r="L234" s="117"/>
      <c r="M234" s="106" t="s">
        <v>279</v>
      </c>
      <c r="N234" s="107"/>
    </row>
    <row r="235" spans="1:14" ht="17.45" customHeight="1">
      <c r="A235" s="113" t="s">
        <v>220</v>
      </c>
      <c r="B235" s="113"/>
      <c r="C235" s="113"/>
      <c r="D235" s="113"/>
      <c r="E235" s="113"/>
      <c r="F235" s="113"/>
      <c r="G235" s="113"/>
      <c r="H235" s="102"/>
      <c r="I235" s="102"/>
      <c r="J235" s="102"/>
      <c r="K235" s="108"/>
      <c r="L235" s="108"/>
      <c r="M235" s="114" t="s">
        <v>163</v>
      </c>
      <c r="N235" s="115"/>
    </row>
    <row r="236" spans="1:14" ht="30" customHeight="1">
      <c r="A236" s="101" t="s">
        <v>221</v>
      </c>
      <c r="B236" s="101"/>
      <c r="C236" s="101"/>
      <c r="D236" s="101"/>
      <c r="E236" s="101"/>
      <c r="F236" s="101"/>
      <c r="G236" s="101"/>
      <c r="H236" s="102"/>
      <c r="I236" s="102"/>
      <c r="J236" s="102"/>
      <c r="K236" s="108"/>
      <c r="L236" s="108"/>
      <c r="M236" s="106" t="s">
        <v>164</v>
      </c>
      <c r="N236" s="107"/>
    </row>
    <row r="237" spans="1:14" ht="17.45" customHeight="1">
      <c r="A237" s="101" t="s">
        <v>222</v>
      </c>
      <c r="B237" s="101"/>
      <c r="C237" s="101"/>
      <c r="D237" s="101"/>
      <c r="E237" s="101"/>
      <c r="F237" s="101"/>
      <c r="G237" s="101"/>
      <c r="H237" s="102"/>
      <c r="I237" s="102"/>
      <c r="J237" s="102"/>
      <c r="K237" s="103"/>
      <c r="L237" s="103"/>
      <c r="M237" s="104" t="s">
        <v>165</v>
      </c>
      <c r="N237" s="105"/>
    </row>
    <row r="238" spans="1:14" ht="27" customHeight="1">
      <c r="A238" s="104"/>
      <c r="B238" s="104"/>
      <c r="C238" s="104"/>
      <c r="D238" s="104"/>
      <c r="E238" s="104"/>
      <c r="F238" s="104"/>
      <c r="G238" s="104"/>
      <c r="H238" s="202"/>
      <c r="I238" s="202"/>
      <c r="J238" s="1"/>
      <c r="K238" s="104"/>
      <c r="L238" s="104"/>
      <c r="M238" s="1"/>
      <c r="N238" s="1"/>
    </row>
    <row r="239" spans="1:14" ht="15" customHeight="1">
      <c r="A239" s="11"/>
      <c r="B239" s="11"/>
      <c r="C239" s="11"/>
      <c r="D239" s="11"/>
      <c r="E239" s="11"/>
      <c r="F239" s="11"/>
      <c r="G239" s="11"/>
      <c r="H239" s="23"/>
      <c r="I239" s="23"/>
      <c r="J239" s="1"/>
      <c r="K239" s="11"/>
      <c r="L239" s="11"/>
      <c r="M239" s="1"/>
      <c r="N239" s="1"/>
    </row>
    <row r="240" spans="1:14" ht="15" customHeight="1">
      <c r="A240" s="113"/>
      <c r="B240" s="113"/>
      <c r="C240" s="113"/>
      <c r="D240" s="113"/>
      <c r="E240" s="113"/>
      <c r="F240" s="113"/>
      <c r="G240" s="113"/>
      <c r="H240" s="202"/>
      <c r="I240" s="202"/>
      <c r="J240" s="1"/>
      <c r="K240" s="203"/>
      <c r="L240" s="203"/>
      <c r="M240" s="1"/>
      <c r="N240" s="1"/>
    </row>
    <row r="241" spans="1:14" ht="15" customHeight="1">
      <c r="A241" s="12"/>
      <c r="B241" s="12"/>
      <c r="C241" s="12"/>
      <c r="D241" s="12"/>
      <c r="E241" s="12"/>
      <c r="F241" s="12"/>
      <c r="G241" s="12"/>
      <c r="H241" s="23"/>
      <c r="I241" s="23"/>
      <c r="J241" s="1"/>
      <c r="K241" s="13"/>
      <c r="L241" s="13"/>
      <c r="M241" s="1"/>
      <c r="N241" s="1"/>
    </row>
    <row r="242" spans="1:14" ht="15" customHeight="1">
      <c r="A242" s="203"/>
      <c r="B242" s="203"/>
      <c r="C242" s="203"/>
      <c r="D242" s="203"/>
      <c r="E242" s="203"/>
      <c r="F242" s="203"/>
      <c r="G242" s="203"/>
      <c r="H242" s="202"/>
      <c r="I242" s="202"/>
      <c r="J242" s="1"/>
      <c r="K242" s="203"/>
      <c r="L242" s="203"/>
      <c r="M242" s="1"/>
      <c r="N242" s="1"/>
    </row>
    <row r="243" spans="1:14" ht="31.5" customHeight="1">
      <c r="A243" s="104"/>
      <c r="B243" s="104"/>
      <c r="C243" s="104"/>
      <c r="D243" s="104"/>
      <c r="E243" s="104"/>
      <c r="F243" s="104"/>
      <c r="G243" s="104"/>
      <c r="H243" s="202"/>
      <c r="I243" s="202"/>
      <c r="J243" s="1"/>
      <c r="K243" s="104"/>
      <c r="L243" s="104"/>
      <c r="M243" s="1"/>
      <c r="N243" s="1"/>
    </row>
    <row r="244" spans="1:14" ht="32.25" customHeight="1">
      <c r="A244" s="104"/>
      <c r="B244" s="104"/>
      <c r="C244" s="104"/>
      <c r="D244" s="104"/>
      <c r="E244" s="104"/>
      <c r="F244" s="104"/>
      <c r="G244" s="104"/>
      <c r="H244" s="202"/>
      <c r="I244" s="202"/>
      <c r="J244" s="1"/>
      <c r="K244" s="104"/>
      <c r="L244" s="104"/>
      <c r="M244" s="1"/>
      <c r="N244" s="1"/>
    </row>
    <row r="245" spans="1:14" ht="1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</row>
  </sheetData>
  <mergeCells count="725">
    <mergeCell ref="A27:I27"/>
    <mergeCell ref="J27:N27"/>
    <mergeCell ref="A40:I40"/>
    <mergeCell ref="J40:L40"/>
    <mergeCell ref="A9:N9"/>
    <mergeCell ref="A10:N10"/>
    <mergeCell ref="A11:N11"/>
    <mergeCell ref="A25:I25"/>
    <mergeCell ref="J25:N25"/>
    <mergeCell ref="A26:I26"/>
    <mergeCell ref="J26:N26"/>
    <mergeCell ref="A12:N12"/>
    <mergeCell ref="A13:N13"/>
    <mergeCell ref="A24:I24"/>
    <mergeCell ref="J24:N24"/>
    <mergeCell ref="A31:I31"/>
    <mergeCell ref="J31:N31"/>
    <mergeCell ref="A14:N14"/>
    <mergeCell ref="A15:N15"/>
    <mergeCell ref="A20:N20"/>
    <mergeCell ref="A21:I21"/>
    <mergeCell ref="J21:N21"/>
    <mergeCell ref="A22:I22"/>
    <mergeCell ref="J22:N22"/>
    <mergeCell ref="A23:I23"/>
    <mergeCell ref="J23:N23"/>
    <mergeCell ref="O1:O2"/>
    <mergeCell ref="A1:N1"/>
    <mergeCell ref="A2:N2"/>
    <mergeCell ref="A3:N3"/>
    <mergeCell ref="A4:N4"/>
    <mergeCell ref="A5:N5"/>
    <mergeCell ref="A6:N6"/>
    <mergeCell ref="A7:N7"/>
    <mergeCell ref="A8:N8"/>
    <mergeCell ref="A16:N16"/>
    <mergeCell ref="A17:N17"/>
    <mergeCell ref="A18:N18"/>
    <mergeCell ref="A19:N19"/>
    <mergeCell ref="A53:N53"/>
    <mergeCell ref="A54:N54"/>
    <mergeCell ref="A57:N57"/>
    <mergeCell ref="A38:I38"/>
    <mergeCell ref="A42:I42"/>
    <mergeCell ref="A43:N43"/>
    <mergeCell ref="A44:L44"/>
    <mergeCell ref="M44:N44"/>
    <mergeCell ref="A45:L45"/>
    <mergeCell ref="M45:N45"/>
    <mergeCell ref="A46:L46"/>
    <mergeCell ref="M46:N46"/>
    <mergeCell ref="A47:L47"/>
    <mergeCell ref="A51:L51"/>
    <mergeCell ref="M51:N51"/>
    <mergeCell ref="A52:L52"/>
    <mergeCell ref="M52:N52"/>
    <mergeCell ref="J38:L38"/>
    <mergeCell ref="M38:N38"/>
    <mergeCell ref="J42:L42"/>
    <mergeCell ref="A48:L48"/>
    <mergeCell ref="M48:N48"/>
    <mergeCell ref="A49:L49"/>
    <mergeCell ref="M49:N49"/>
    <mergeCell ref="A60:F60"/>
    <mergeCell ref="G60:H60"/>
    <mergeCell ref="I60:J60"/>
    <mergeCell ref="M60:N60"/>
    <mergeCell ref="A61:F61"/>
    <mergeCell ref="G61:H61"/>
    <mergeCell ref="I61:J61"/>
    <mergeCell ref="M61:N61"/>
    <mergeCell ref="A55:E55"/>
    <mergeCell ref="F55:H55"/>
    <mergeCell ref="I55:K55"/>
    <mergeCell ref="L55:N55"/>
    <mergeCell ref="A56:E56"/>
    <mergeCell ref="F56:H56"/>
    <mergeCell ref="I56:K56"/>
    <mergeCell ref="L56:N56"/>
    <mergeCell ref="A58:N58"/>
    <mergeCell ref="A59:N59"/>
    <mergeCell ref="A62:F62"/>
    <mergeCell ref="G62:H62"/>
    <mergeCell ref="I62:J62"/>
    <mergeCell ref="M62:N62"/>
    <mergeCell ref="A63:F63"/>
    <mergeCell ref="G63:H63"/>
    <mergeCell ref="I63:J63"/>
    <mergeCell ref="M63:N63"/>
    <mergeCell ref="A64:F64"/>
    <mergeCell ref="G64:H64"/>
    <mergeCell ref="I64:J64"/>
    <mergeCell ref="M64:N64"/>
    <mergeCell ref="A65:F65"/>
    <mergeCell ref="G65:H65"/>
    <mergeCell ref="I65:J65"/>
    <mergeCell ref="M65:N65"/>
    <mergeCell ref="A66:F66"/>
    <mergeCell ref="G66:H66"/>
    <mergeCell ref="I66:J66"/>
    <mergeCell ref="M66:N66"/>
    <mergeCell ref="A67:F67"/>
    <mergeCell ref="G67:H67"/>
    <mergeCell ref="I67:J67"/>
    <mergeCell ref="M67:N67"/>
    <mergeCell ref="A68:F68"/>
    <mergeCell ref="G68:H68"/>
    <mergeCell ref="I68:J68"/>
    <mergeCell ref="M68:N68"/>
    <mergeCell ref="A69:F69"/>
    <mergeCell ref="G69:H69"/>
    <mergeCell ref="I69:J69"/>
    <mergeCell ref="M69:N69"/>
    <mergeCell ref="A70:F70"/>
    <mergeCell ref="G70:H70"/>
    <mergeCell ref="I70:J70"/>
    <mergeCell ref="M70:N70"/>
    <mergeCell ref="A71:F71"/>
    <mergeCell ref="G71:H71"/>
    <mergeCell ref="I71:J71"/>
    <mergeCell ref="M71:N71"/>
    <mergeCell ref="A72:F72"/>
    <mergeCell ref="G72:H72"/>
    <mergeCell ref="I72:J72"/>
    <mergeCell ref="M72:N72"/>
    <mergeCell ref="A73:F73"/>
    <mergeCell ref="G73:H73"/>
    <mergeCell ref="I73:J73"/>
    <mergeCell ref="M73:N73"/>
    <mergeCell ref="A74:F74"/>
    <mergeCell ref="G74:H74"/>
    <mergeCell ref="I74:J74"/>
    <mergeCell ref="M74:N74"/>
    <mergeCell ref="A75:F75"/>
    <mergeCell ref="G75:H75"/>
    <mergeCell ref="I75:J75"/>
    <mergeCell ref="M75:N75"/>
    <mergeCell ref="A76:F76"/>
    <mergeCell ref="G76:H76"/>
    <mergeCell ref="I76:J76"/>
    <mergeCell ref="M76:N76"/>
    <mergeCell ref="A77:F77"/>
    <mergeCell ref="G77:H77"/>
    <mergeCell ref="I77:J77"/>
    <mergeCell ref="M77:N77"/>
    <mergeCell ref="A81:F81"/>
    <mergeCell ref="G81:H81"/>
    <mergeCell ref="I81:J81"/>
    <mergeCell ref="M81:N81"/>
    <mergeCell ref="M83:N83"/>
    <mergeCell ref="A85:N85"/>
    <mergeCell ref="A78:F78"/>
    <mergeCell ref="G78:H78"/>
    <mergeCell ref="I78:J78"/>
    <mergeCell ref="M78:N78"/>
    <mergeCell ref="A79:F79"/>
    <mergeCell ref="G79:H79"/>
    <mergeCell ref="I79:J79"/>
    <mergeCell ref="M79:N79"/>
    <mergeCell ref="A80:F80"/>
    <mergeCell ref="G80:H80"/>
    <mergeCell ref="I80:J80"/>
    <mergeCell ref="M80:N80"/>
    <mergeCell ref="A84:F84"/>
    <mergeCell ref="G84:H84"/>
    <mergeCell ref="I84:J84"/>
    <mergeCell ref="M84:N84"/>
    <mergeCell ref="A82:F82"/>
    <mergeCell ref="G82:H82"/>
    <mergeCell ref="I82:J82"/>
    <mergeCell ref="M82:N82"/>
    <mergeCell ref="A83:F83"/>
    <mergeCell ref="G83:H83"/>
    <mergeCell ref="I83:J83"/>
    <mergeCell ref="A86:F86"/>
    <mergeCell ref="G86:H86"/>
    <mergeCell ref="I86:J86"/>
    <mergeCell ref="M86:N86"/>
    <mergeCell ref="A87:F87"/>
    <mergeCell ref="G87:H87"/>
    <mergeCell ref="I87:J87"/>
    <mergeCell ref="M87:N87"/>
    <mergeCell ref="A88:F88"/>
    <mergeCell ref="G88:H88"/>
    <mergeCell ref="I88:J88"/>
    <mergeCell ref="M88:N88"/>
    <mergeCell ref="A89:F89"/>
    <mergeCell ref="G89:H89"/>
    <mergeCell ref="I89:J89"/>
    <mergeCell ref="M89:N89"/>
    <mergeCell ref="A90:F90"/>
    <mergeCell ref="G90:H90"/>
    <mergeCell ref="I90:J90"/>
    <mergeCell ref="M90:N90"/>
    <mergeCell ref="A91:F91"/>
    <mergeCell ref="G91:H91"/>
    <mergeCell ref="I91:J91"/>
    <mergeCell ref="M91:N91"/>
    <mergeCell ref="A92:F92"/>
    <mergeCell ref="G92:H92"/>
    <mergeCell ref="I92:J92"/>
    <mergeCell ref="M92:N92"/>
    <mergeCell ref="A93:F93"/>
    <mergeCell ref="G93:H93"/>
    <mergeCell ref="I93:J93"/>
    <mergeCell ref="M93:N93"/>
    <mergeCell ref="A94:F94"/>
    <mergeCell ref="G94:H94"/>
    <mergeCell ref="I94:J94"/>
    <mergeCell ref="M94:N94"/>
    <mergeCell ref="A95:F95"/>
    <mergeCell ref="G95:H95"/>
    <mergeCell ref="I95:J95"/>
    <mergeCell ref="M95:N95"/>
    <mergeCell ref="A96:F96"/>
    <mergeCell ref="G96:H96"/>
    <mergeCell ref="I96:J96"/>
    <mergeCell ref="M96:N96"/>
    <mergeCell ref="A97:F97"/>
    <mergeCell ref="G97:H97"/>
    <mergeCell ref="I97:J97"/>
    <mergeCell ref="M97:N97"/>
    <mergeCell ref="A98:F98"/>
    <mergeCell ref="G98:H98"/>
    <mergeCell ref="I98:J98"/>
    <mergeCell ref="M98:N98"/>
    <mergeCell ref="A99:F99"/>
    <mergeCell ref="G99:H99"/>
    <mergeCell ref="I99:J99"/>
    <mergeCell ref="M99:N99"/>
    <mergeCell ref="A100:F100"/>
    <mergeCell ref="G100:H100"/>
    <mergeCell ref="I100:J100"/>
    <mergeCell ref="M100:N100"/>
    <mergeCell ref="A101:F101"/>
    <mergeCell ref="G101:H101"/>
    <mergeCell ref="I101:J101"/>
    <mergeCell ref="M101:N101"/>
    <mergeCell ref="A102:F102"/>
    <mergeCell ref="G102:H102"/>
    <mergeCell ref="I102:J102"/>
    <mergeCell ref="M102:N102"/>
    <mergeCell ref="A103:F103"/>
    <mergeCell ref="G103:H103"/>
    <mergeCell ref="I103:J103"/>
    <mergeCell ref="M103:N103"/>
    <mergeCell ref="G107:H107"/>
    <mergeCell ref="I107:J107"/>
    <mergeCell ref="M107:N107"/>
    <mergeCell ref="A108:F108"/>
    <mergeCell ref="G108:H108"/>
    <mergeCell ref="I108:J108"/>
    <mergeCell ref="M108:N108"/>
    <mergeCell ref="A109:F109"/>
    <mergeCell ref="G109:H109"/>
    <mergeCell ref="I109:J109"/>
    <mergeCell ref="G151:H151"/>
    <mergeCell ref="I151:J151"/>
    <mergeCell ref="L151:N151"/>
    <mergeCell ref="M125:N125"/>
    <mergeCell ref="B126:H126"/>
    <mergeCell ref="M126:N126"/>
    <mergeCell ref="B127:H127"/>
    <mergeCell ref="M127:N127"/>
    <mergeCell ref="B128:H128"/>
    <mergeCell ref="M128:N128"/>
    <mergeCell ref="L148:N148"/>
    <mergeCell ref="A142:E142"/>
    <mergeCell ref="G142:H142"/>
    <mergeCell ref="I142:J142"/>
    <mergeCell ref="L142:N142"/>
    <mergeCell ref="A143:E143"/>
    <mergeCell ref="G143:H143"/>
    <mergeCell ref="I143:J143"/>
    <mergeCell ref="B125:H125"/>
    <mergeCell ref="L149:N149"/>
    <mergeCell ref="G145:H145"/>
    <mergeCell ref="I145:J145"/>
    <mergeCell ref="L145:N145"/>
    <mergeCell ref="A148:E148"/>
    <mergeCell ref="L163:N163"/>
    <mergeCell ref="I164:J164"/>
    <mergeCell ref="A164:E164"/>
    <mergeCell ref="G164:H164"/>
    <mergeCell ref="L164:N164"/>
    <mergeCell ref="A154:E154"/>
    <mergeCell ref="G154:H154"/>
    <mergeCell ref="I154:J154"/>
    <mergeCell ref="L154:N154"/>
    <mergeCell ref="L159:N159"/>
    <mergeCell ref="I158:J158"/>
    <mergeCell ref="I159:J159"/>
    <mergeCell ref="I155:J155"/>
    <mergeCell ref="L155:N155"/>
    <mergeCell ref="A156:E156"/>
    <mergeCell ref="G156:H156"/>
    <mergeCell ref="I156:J156"/>
    <mergeCell ref="L156:N156"/>
    <mergeCell ref="A157:E157"/>
    <mergeCell ref="G157:H157"/>
    <mergeCell ref="I157:J157"/>
    <mergeCell ref="L157:N157"/>
    <mergeCell ref="L158:N158"/>
    <mergeCell ref="A165:E165"/>
    <mergeCell ref="G165:H165"/>
    <mergeCell ref="I165:J165"/>
    <mergeCell ref="L165:N165"/>
    <mergeCell ref="A168:E168"/>
    <mergeCell ref="G168:H168"/>
    <mergeCell ref="I168:J168"/>
    <mergeCell ref="L168:N168"/>
    <mergeCell ref="A159:E159"/>
    <mergeCell ref="A160:E160"/>
    <mergeCell ref="A161:E161"/>
    <mergeCell ref="A162:E162"/>
    <mergeCell ref="G159:H159"/>
    <mergeCell ref="G160:H160"/>
    <mergeCell ref="G161:H161"/>
    <mergeCell ref="G162:H162"/>
    <mergeCell ref="L160:N160"/>
    <mergeCell ref="L161:N161"/>
    <mergeCell ref="L162:N162"/>
    <mergeCell ref="I160:J160"/>
    <mergeCell ref="I161:J161"/>
    <mergeCell ref="A163:E163"/>
    <mergeCell ref="G163:H163"/>
    <mergeCell ref="I163:J163"/>
    <mergeCell ref="A169:E169"/>
    <mergeCell ref="G169:H169"/>
    <mergeCell ref="I169:J169"/>
    <mergeCell ref="L169:N169"/>
    <mergeCell ref="A166:E166"/>
    <mergeCell ref="G166:H166"/>
    <mergeCell ref="I166:J166"/>
    <mergeCell ref="L166:N166"/>
    <mergeCell ref="A170:E170"/>
    <mergeCell ref="G170:H170"/>
    <mergeCell ref="I170:J170"/>
    <mergeCell ref="L170:N170"/>
    <mergeCell ref="A167:E167"/>
    <mergeCell ref="G167:H167"/>
    <mergeCell ref="I167:J167"/>
    <mergeCell ref="A171:E171"/>
    <mergeCell ref="G171:H171"/>
    <mergeCell ref="I171:J171"/>
    <mergeCell ref="L171:N171"/>
    <mergeCell ref="A172:E172"/>
    <mergeCell ref="G172:H172"/>
    <mergeCell ref="I172:J172"/>
    <mergeCell ref="L172:N172"/>
    <mergeCell ref="A173:E173"/>
    <mergeCell ref="G173:H173"/>
    <mergeCell ref="I173:J173"/>
    <mergeCell ref="L173:N173"/>
    <mergeCell ref="A174:E174"/>
    <mergeCell ref="G174:H174"/>
    <mergeCell ref="I174:J174"/>
    <mergeCell ref="L174:N174"/>
    <mergeCell ref="A175:E175"/>
    <mergeCell ref="G175:H175"/>
    <mergeCell ref="I175:J175"/>
    <mergeCell ref="L175:N175"/>
    <mergeCell ref="A176:E176"/>
    <mergeCell ref="G176:H176"/>
    <mergeCell ref="I176:J176"/>
    <mergeCell ref="L176:N176"/>
    <mergeCell ref="A177:E177"/>
    <mergeCell ref="G177:H177"/>
    <mergeCell ref="I177:J177"/>
    <mergeCell ref="L177:N177"/>
    <mergeCell ref="A178:E178"/>
    <mergeCell ref="G178:H178"/>
    <mergeCell ref="I178:J178"/>
    <mergeCell ref="L178:N178"/>
    <mergeCell ref="A179:E179"/>
    <mergeCell ref="G179:H179"/>
    <mergeCell ref="I179:J179"/>
    <mergeCell ref="L179:N179"/>
    <mergeCell ref="A180:E180"/>
    <mergeCell ref="G180:H180"/>
    <mergeCell ref="I180:J180"/>
    <mergeCell ref="L180:N180"/>
    <mergeCell ref="A181:E181"/>
    <mergeCell ref="G181:H181"/>
    <mergeCell ref="I181:J181"/>
    <mergeCell ref="A182:E182"/>
    <mergeCell ref="G182:H182"/>
    <mergeCell ref="I182:J182"/>
    <mergeCell ref="L182:N182"/>
    <mergeCell ref="A183:E183"/>
    <mergeCell ref="G183:H183"/>
    <mergeCell ref="I183:J183"/>
    <mergeCell ref="L183:N183"/>
    <mergeCell ref="A184:E184"/>
    <mergeCell ref="G184:H184"/>
    <mergeCell ref="I184:J184"/>
    <mergeCell ref="L184:N184"/>
    <mergeCell ref="A185:E185"/>
    <mergeCell ref="G185:H185"/>
    <mergeCell ref="I185:J185"/>
    <mergeCell ref="L185:N185"/>
    <mergeCell ref="A186:E186"/>
    <mergeCell ref="G186:H186"/>
    <mergeCell ref="I186:J186"/>
    <mergeCell ref="L186:N186"/>
    <mergeCell ref="A187:E187"/>
    <mergeCell ref="G187:H187"/>
    <mergeCell ref="I187:J187"/>
    <mergeCell ref="L187:N187"/>
    <mergeCell ref="A188:E188"/>
    <mergeCell ref="G188:H188"/>
    <mergeCell ref="I188:J188"/>
    <mergeCell ref="L188:N188"/>
    <mergeCell ref="A189:E189"/>
    <mergeCell ref="G189:H189"/>
    <mergeCell ref="I189:J189"/>
    <mergeCell ref="L189:N189"/>
    <mergeCell ref="A190:E190"/>
    <mergeCell ref="G190:H190"/>
    <mergeCell ref="I190:J190"/>
    <mergeCell ref="L190:N190"/>
    <mergeCell ref="A194:E194"/>
    <mergeCell ref="G194:H194"/>
    <mergeCell ref="I194:J194"/>
    <mergeCell ref="L194:N194"/>
    <mergeCell ref="A191:E191"/>
    <mergeCell ref="G191:H191"/>
    <mergeCell ref="I191:J191"/>
    <mergeCell ref="L191:N191"/>
    <mergeCell ref="A192:E192"/>
    <mergeCell ref="G192:H192"/>
    <mergeCell ref="I192:J192"/>
    <mergeCell ref="L192:N192"/>
    <mergeCell ref="A193:E193"/>
    <mergeCell ref="G193:H193"/>
    <mergeCell ref="I193:J193"/>
    <mergeCell ref="L193:N193"/>
    <mergeCell ref="A199:F199"/>
    <mergeCell ref="H199:I199"/>
    <mergeCell ref="K199:N199"/>
    <mergeCell ref="A204:H204"/>
    <mergeCell ref="A195:E195"/>
    <mergeCell ref="G195:H195"/>
    <mergeCell ref="I195:J195"/>
    <mergeCell ref="L195:N195"/>
    <mergeCell ref="A196:E196"/>
    <mergeCell ref="G196:H196"/>
    <mergeCell ref="I196:J196"/>
    <mergeCell ref="L196:N196"/>
    <mergeCell ref="A198:F198"/>
    <mergeCell ref="H198:I198"/>
    <mergeCell ref="K198:N198"/>
    <mergeCell ref="K202:N202"/>
    <mergeCell ref="A203:N203"/>
    <mergeCell ref="I204:K204"/>
    <mergeCell ref="L204:N204"/>
    <mergeCell ref="A244:G244"/>
    <mergeCell ref="H244:I244"/>
    <mergeCell ref="K244:L244"/>
    <mergeCell ref="A238:G238"/>
    <mergeCell ref="H238:I238"/>
    <mergeCell ref="K238:L238"/>
    <mergeCell ref="A240:G240"/>
    <mergeCell ref="H240:I240"/>
    <mergeCell ref="K240:L240"/>
    <mergeCell ref="A242:G242"/>
    <mergeCell ref="H242:I242"/>
    <mergeCell ref="K242:L242"/>
    <mergeCell ref="A243:G243"/>
    <mergeCell ref="H243:I243"/>
    <mergeCell ref="K243:L243"/>
    <mergeCell ref="I210:K210"/>
    <mergeCell ref="L210:N210"/>
    <mergeCell ref="I207:K207"/>
    <mergeCell ref="L207:N207"/>
    <mergeCell ref="A208:H208"/>
    <mergeCell ref="L218:N218"/>
    <mergeCell ref="A211:H211"/>
    <mergeCell ref="I211:K211"/>
    <mergeCell ref="L211:N211"/>
    <mergeCell ref="I208:K208"/>
    <mergeCell ref="L208:N208"/>
    <mergeCell ref="A209:H209"/>
    <mergeCell ref="I209:K209"/>
    <mergeCell ref="L209:N209"/>
    <mergeCell ref="A210:H210"/>
    <mergeCell ref="A205:H205"/>
    <mergeCell ref="I205:K205"/>
    <mergeCell ref="L205:N205"/>
    <mergeCell ref="A206:H206"/>
    <mergeCell ref="I206:K206"/>
    <mergeCell ref="L206:N206"/>
    <mergeCell ref="B131:H131"/>
    <mergeCell ref="B132:H132"/>
    <mergeCell ref="B136:H136"/>
    <mergeCell ref="M136:N136"/>
    <mergeCell ref="K137:L137"/>
    <mergeCell ref="A138:N138"/>
    <mergeCell ref="A149:E149"/>
    <mergeCell ref="M131:N131"/>
    <mergeCell ref="M132:N132"/>
    <mergeCell ref="M133:N133"/>
    <mergeCell ref="M134:N134"/>
    <mergeCell ref="M135:N135"/>
    <mergeCell ref="B133:H133"/>
    <mergeCell ref="B134:H134"/>
    <mergeCell ref="B135:H135"/>
    <mergeCell ref="G149:H149"/>
    <mergeCell ref="I149:J149"/>
    <mergeCell ref="L143:N143"/>
    <mergeCell ref="M40:N40"/>
    <mergeCell ref="A41:I41"/>
    <mergeCell ref="J41:L41"/>
    <mergeCell ref="M41:N41"/>
    <mergeCell ref="I114:J114"/>
    <mergeCell ref="M109:N109"/>
    <mergeCell ref="A110:F110"/>
    <mergeCell ref="G110:H110"/>
    <mergeCell ref="I110:J110"/>
    <mergeCell ref="M110:N110"/>
    <mergeCell ref="A111:F111"/>
    <mergeCell ref="G111:H111"/>
    <mergeCell ref="I111:J111"/>
    <mergeCell ref="M111:N111"/>
    <mergeCell ref="A112:F112"/>
    <mergeCell ref="G112:H112"/>
    <mergeCell ref="I112:J112"/>
    <mergeCell ref="A50:L50"/>
    <mergeCell ref="M50:N50"/>
    <mergeCell ref="M42:N42"/>
    <mergeCell ref="M47:N47"/>
    <mergeCell ref="I104:J104"/>
    <mergeCell ref="M104:N104"/>
    <mergeCell ref="A105:F105"/>
    <mergeCell ref="A104:F104"/>
    <mergeCell ref="G104:H104"/>
    <mergeCell ref="A118:F118"/>
    <mergeCell ref="G118:H118"/>
    <mergeCell ref="I118:J118"/>
    <mergeCell ref="A137:H137"/>
    <mergeCell ref="M137:N137"/>
    <mergeCell ref="B124:H124"/>
    <mergeCell ref="M124:N124"/>
    <mergeCell ref="B129:H129"/>
    <mergeCell ref="M129:N129"/>
    <mergeCell ref="B130:H130"/>
    <mergeCell ref="M130:N130"/>
    <mergeCell ref="M118:N118"/>
    <mergeCell ref="A119:F119"/>
    <mergeCell ref="G119:H119"/>
    <mergeCell ref="G105:H105"/>
    <mergeCell ref="I105:J105"/>
    <mergeCell ref="M105:N105"/>
    <mergeCell ref="A106:F106"/>
    <mergeCell ref="G106:H106"/>
    <mergeCell ref="I106:J106"/>
    <mergeCell ref="M106:N106"/>
    <mergeCell ref="A107:F107"/>
    <mergeCell ref="A116:F116"/>
    <mergeCell ref="G116:H116"/>
    <mergeCell ref="I116:J116"/>
    <mergeCell ref="M116:N116"/>
    <mergeCell ref="A117:F117"/>
    <mergeCell ref="G117:H117"/>
    <mergeCell ref="I117:J117"/>
    <mergeCell ref="M117:N117"/>
    <mergeCell ref="M112:N112"/>
    <mergeCell ref="A115:F115"/>
    <mergeCell ref="G115:H115"/>
    <mergeCell ref="I115:J115"/>
    <mergeCell ref="M115:N115"/>
    <mergeCell ref="A113:F113"/>
    <mergeCell ref="G113:H113"/>
    <mergeCell ref="I113:J113"/>
    <mergeCell ref="M113:N113"/>
    <mergeCell ref="A114:F114"/>
    <mergeCell ref="G114:H114"/>
    <mergeCell ref="M114:N114"/>
    <mergeCell ref="A150:E150"/>
    <mergeCell ref="G150:H150"/>
    <mergeCell ref="I150:J150"/>
    <mergeCell ref="L150:N150"/>
    <mergeCell ref="G148:H148"/>
    <mergeCell ref="I148:J148"/>
    <mergeCell ref="I119:J119"/>
    <mergeCell ref="M119:N119"/>
    <mergeCell ref="A120:N120"/>
    <mergeCell ref="A121:N121"/>
    <mergeCell ref="A122:A123"/>
    <mergeCell ref="B122:H123"/>
    <mergeCell ref="I122:I123"/>
    <mergeCell ref="J122:J123"/>
    <mergeCell ref="K122:K123"/>
    <mergeCell ref="L122:L123"/>
    <mergeCell ref="M122:N123"/>
    <mergeCell ref="G153:H153"/>
    <mergeCell ref="I153:J153"/>
    <mergeCell ref="A207:H207"/>
    <mergeCell ref="G158:H158"/>
    <mergeCell ref="I152:J152"/>
    <mergeCell ref="L152:N152"/>
    <mergeCell ref="A153:E153"/>
    <mergeCell ref="L153:N153"/>
    <mergeCell ref="A144:E144"/>
    <mergeCell ref="G144:H144"/>
    <mergeCell ref="I144:J144"/>
    <mergeCell ref="L144:N144"/>
    <mergeCell ref="A145:E145"/>
    <mergeCell ref="A152:E152"/>
    <mergeCell ref="G152:H152"/>
    <mergeCell ref="A151:E151"/>
    <mergeCell ref="A200:F200"/>
    <mergeCell ref="H200:I200"/>
    <mergeCell ref="K200:N200"/>
    <mergeCell ref="A201:F201"/>
    <mergeCell ref="H201:I201"/>
    <mergeCell ref="K201:N201"/>
    <mergeCell ref="A202:F202"/>
    <mergeCell ref="H202:I202"/>
    <mergeCell ref="L221:N221"/>
    <mergeCell ref="A222:H222"/>
    <mergeCell ref="I222:K222"/>
    <mergeCell ref="A212:H212"/>
    <mergeCell ref="I212:K212"/>
    <mergeCell ref="L212:N212"/>
    <mergeCell ref="A139:N139"/>
    <mergeCell ref="A140:N140"/>
    <mergeCell ref="A141:N141"/>
    <mergeCell ref="A146:E146"/>
    <mergeCell ref="G146:H146"/>
    <mergeCell ref="I146:J146"/>
    <mergeCell ref="L146:N146"/>
    <mergeCell ref="A147:E147"/>
    <mergeCell ref="G147:H147"/>
    <mergeCell ref="I147:J147"/>
    <mergeCell ref="L147:N147"/>
    <mergeCell ref="L181:N181"/>
    <mergeCell ref="A197:N197"/>
    <mergeCell ref="A158:E158"/>
    <mergeCell ref="I162:J162"/>
    <mergeCell ref="A155:E155"/>
    <mergeCell ref="G155:H155"/>
    <mergeCell ref="A219:H219"/>
    <mergeCell ref="I219:K219"/>
    <mergeCell ref="L219:N219"/>
    <mergeCell ref="A220:H220"/>
    <mergeCell ref="A231:L231"/>
    <mergeCell ref="A232:J232"/>
    <mergeCell ref="M232:N232"/>
    <mergeCell ref="A213:H213"/>
    <mergeCell ref="I213:K213"/>
    <mergeCell ref="L213:N213"/>
    <mergeCell ref="A214:H214"/>
    <mergeCell ref="I214:K214"/>
    <mergeCell ref="L214:N214"/>
    <mergeCell ref="A215:H215"/>
    <mergeCell ref="I215:K215"/>
    <mergeCell ref="L215:N215"/>
    <mergeCell ref="A216:H216"/>
    <mergeCell ref="I216:K216"/>
    <mergeCell ref="L216:N216"/>
    <mergeCell ref="A217:H217"/>
    <mergeCell ref="I217:K217"/>
    <mergeCell ref="L217:N217"/>
    <mergeCell ref="A218:H218"/>
    <mergeCell ref="I218:K218"/>
    <mergeCell ref="M228:N228"/>
    <mergeCell ref="A229:J229"/>
    <mergeCell ref="M229:N229"/>
    <mergeCell ref="A230:J230"/>
    <mergeCell ref="M230:N230"/>
    <mergeCell ref="L222:N222"/>
    <mergeCell ref="A223:H223"/>
    <mergeCell ref="I223:K223"/>
    <mergeCell ref="L223:N223"/>
    <mergeCell ref="A224:H224"/>
    <mergeCell ref="I224:K224"/>
    <mergeCell ref="L224:N224"/>
    <mergeCell ref="K229:L229"/>
    <mergeCell ref="A237:J237"/>
    <mergeCell ref="K237:L237"/>
    <mergeCell ref="M237:N237"/>
    <mergeCell ref="M234:N234"/>
    <mergeCell ref="K235:L235"/>
    <mergeCell ref="A236:J236"/>
    <mergeCell ref="M236:N236"/>
    <mergeCell ref="A234:J234"/>
    <mergeCell ref="I220:K220"/>
    <mergeCell ref="L220:N220"/>
    <mergeCell ref="A221:H221"/>
    <mergeCell ref="I221:K221"/>
    <mergeCell ref="K236:L236"/>
    <mergeCell ref="A235:J235"/>
    <mergeCell ref="M235:N235"/>
    <mergeCell ref="A233:J233"/>
    <mergeCell ref="M233:N233"/>
    <mergeCell ref="K234:L234"/>
    <mergeCell ref="K227:L227"/>
    <mergeCell ref="K230:L230"/>
    <mergeCell ref="K232:L232"/>
    <mergeCell ref="K233:L233"/>
    <mergeCell ref="A228:J228"/>
    <mergeCell ref="K228:L228"/>
    <mergeCell ref="A37:I37"/>
    <mergeCell ref="J37:L37"/>
    <mergeCell ref="M37:N37"/>
    <mergeCell ref="A39:I39"/>
    <mergeCell ref="J39:L39"/>
    <mergeCell ref="M39:N39"/>
    <mergeCell ref="A29:I29"/>
    <mergeCell ref="A30:I30"/>
    <mergeCell ref="J28:N28"/>
    <mergeCell ref="J29:N29"/>
    <mergeCell ref="J30:N30"/>
    <mergeCell ref="A28:I28"/>
    <mergeCell ref="A32:I32"/>
    <mergeCell ref="J32:N32"/>
    <mergeCell ref="A33:I33"/>
    <mergeCell ref="J33:N33"/>
    <mergeCell ref="A34:I34"/>
    <mergeCell ref="J34:N34"/>
    <mergeCell ref="A36:I36"/>
    <mergeCell ref="A35:N35"/>
    <mergeCell ref="J36:L36"/>
    <mergeCell ref="M36:N36"/>
  </mergeCells>
  <printOptions horizontalCentered="1"/>
  <pageMargins left="0.51181102362204722" right="0.51181102362204722" top="0.74803149606299213" bottom="0.35433070866141736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C26" sqref="C26"/>
    </sheetView>
  </sheetViews>
  <sheetFormatPr defaultRowHeight="15"/>
  <cols>
    <col min="14" max="14" width="9.85546875" customWidth="1"/>
  </cols>
  <sheetData>
    <row r="1" spans="1:14" ht="18.75">
      <c r="A1" s="293" t="s">
        <v>271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</row>
    <row r="2" spans="1:14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15.75">
      <c r="A3" s="128" t="s">
        <v>86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 ht="93">
      <c r="A4" s="94" t="s">
        <v>21</v>
      </c>
      <c r="B4" s="250"/>
      <c r="C4" s="95"/>
      <c r="D4" s="95"/>
      <c r="E4" s="96"/>
      <c r="F4" s="57" t="s">
        <v>87</v>
      </c>
      <c r="G4" s="251" t="s">
        <v>88</v>
      </c>
      <c r="H4" s="251"/>
      <c r="I4" s="251" t="s">
        <v>146</v>
      </c>
      <c r="J4" s="252"/>
      <c r="K4" s="57" t="s">
        <v>147</v>
      </c>
      <c r="L4" s="94" t="s">
        <v>148</v>
      </c>
      <c r="M4" s="95"/>
      <c r="N4" s="96"/>
    </row>
    <row r="5" spans="1:14">
      <c r="A5" s="294" t="s">
        <v>108</v>
      </c>
      <c r="B5" s="294"/>
      <c r="C5" s="295"/>
      <c r="D5" s="295"/>
      <c r="E5" s="295"/>
      <c r="F5" s="56">
        <v>290</v>
      </c>
      <c r="G5" s="296">
        <v>281697.05</v>
      </c>
      <c r="H5" s="297"/>
      <c r="I5" s="296">
        <v>281697.05</v>
      </c>
      <c r="J5" s="297"/>
      <c r="K5" s="58">
        <f t="shared" ref="K5" si="0">100-(I5/G5*100)</f>
        <v>0</v>
      </c>
      <c r="L5" s="298"/>
      <c r="M5" s="299"/>
      <c r="N5" s="299"/>
    </row>
    <row r="6" spans="1:14" ht="15.75">
      <c r="A6" s="9"/>
      <c r="B6" s="9"/>
      <c r="C6" s="9"/>
      <c r="D6" s="9"/>
      <c r="E6" s="9"/>
      <c r="F6" s="9"/>
      <c r="G6" s="9"/>
      <c r="H6" s="9"/>
      <c r="I6" s="9"/>
      <c r="J6" s="9"/>
      <c r="K6" s="118"/>
      <c r="L6" s="118"/>
      <c r="M6" s="9"/>
      <c r="N6" s="9"/>
    </row>
    <row r="7" spans="1:14" s="36" customFormat="1" ht="15.75">
      <c r="A7" s="300" t="s">
        <v>273</v>
      </c>
      <c r="B7" s="105"/>
      <c r="C7" s="105"/>
      <c r="D7" s="105"/>
      <c r="E7" s="105"/>
      <c r="F7" s="105"/>
      <c r="G7" s="105"/>
      <c r="H7" s="105"/>
      <c r="I7" s="105"/>
      <c r="J7" s="105"/>
      <c r="K7" s="301"/>
      <c r="L7" s="301"/>
      <c r="M7" s="123" t="s">
        <v>274</v>
      </c>
      <c r="N7" s="123"/>
    </row>
    <row r="8" spans="1:14" ht="15.75">
      <c r="A8" s="121" t="s">
        <v>159</v>
      </c>
      <c r="B8" s="121"/>
      <c r="C8" s="121"/>
      <c r="D8" s="121"/>
      <c r="E8" s="121"/>
      <c r="F8" s="121"/>
      <c r="G8" s="121"/>
      <c r="H8" s="102"/>
      <c r="I8" s="102"/>
      <c r="J8" s="102"/>
      <c r="K8" s="122"/>
      <c r="L8" s="122"/>
      <c r="M8" s="123" t="s">
        <v>160</v>
      </c>
      <c r="N8" s="115"/>
    </row>
    <row r="9" spans="1:14" ht="15.75">
      <c r="A9" s="121" t="s">
        <v>217</v>
      </c>
      <c r="B9" s="121"/>
      <c r="C9" s="121"/>
      <c r="D9" s="121"/>
      <c r="E9" s="121"/>
      <c r="F9" s="121"/>
      <c r="G9" s="121"/>
      <c r="H9" s="102"/>
      <c r="I9" s="102"/>
      <c r="J9" s="102"/>
      <c r="K9" s="119"/>
      <c r="L9" s="119"/>
      <c r="M9" s="123" t="s">
        <v>218</v>
      </c>
      <c r="N9" s="115"/>
    </row>
    <row r="10" spans="1:14" ht="15.75">
      <c r="A10" s="121" t="s">
        <v>272</v>
      </c>
      <c r="B10" s="121"/>
      <c r="C10" s="121"/>
      <c r="D10" s="121"/>
      <c r="E10" s="121"/>
      <c r="F10" s="121"/>
      <c r="G10" s="121"/>
      <c r="H10" s="102"/>
      <c r="I10" s="102"/>
      <c r="J10" s="102"/>
      <c r="K10" s="119"/>
      <c r="L10" s="119"/>
      <c r="M10" s="123" t="s">
        <v>275</v>
      </c>
      <c r="N10" s="115"/>
    </row>
    <row r="11" spans="1:14" ht="15.75">
      <c r="A11" s="126"/>
      <c r="B11" s="126"/>
      <c r="C11" s="126"/>
      <c r="D11" s="126"/>
      <c r="E11" s="126"/>
      <c r="F11" s="126"/>
      <c r="G11" s="126"/>
      <c r="H11" s="102"/>
      <c r="I11" s="102"/>
      <c r="J11" s="102"/>
      <c r="K11" s="102"/>
      <c r="L11" s="102"/>
      <c r="M11" s="62"/>
      <c r="N11" s="62"/>
    </row>
    <row r="12" spans="1:14" ht="15.75">
      <c r="A12" s="104"/>
      <c r="B12" s="104"/>
      <c r="C12" s="104"/>
      <c r="D12" s="104"/>
      <c r="E12" s="104"/>
      <c r="F12" s="104"/>
      <c r="G12" s="104"/>
      <c r="H12" s="202"/>
      <c r="I12" s="202"/>
      <c r="J12" s="1"/>
      <c r="K12" s="104"/>
      <c r="L12" s="104"/>
      <c r="M12" s="1"/>
      <c r="N12" s="1"/>
    </row>
    <row r="13" spans="1:14" ht="15.75">
      <c r="A13" s="59"/>
      <c r="B13" s="59"/>
      <c r="C13" s="59"/>
      <c r="D13" s="59"/>
      <c r="E13" s="59"/>
      <c r="F13" s="59"/>
      <c r="G13" s="59"/>
      <c r="H13" s="60"/>
      <c r="I13" s="60"/>
      <c r="J13" s="1"/>
      <c r="K13" s="59"/>
      <c r="L13" s="59"/>
      <c r="M13" s="1"/>
      <c r="N13" s="1"/>
    </row>
    <row r="14" spans="1:14" ht="15.75">
      <c r="A14" s="113"/>
      <c r="B14" s="113"/>
      <c r="C14" s="113"/>
      <c r="D14" s="113"/>
      <c r="E14" s="113"/>
      <c r="F14" s="113"/>
      <c r="G14" s="113"/>
      <c r="H14" s="202"/>
      <c r="I14" s="202"/>
      <c r="J14" s="1"/>
      <c r="K14" s="203"/>
      <c r="L14" s="203"/>
      <c r="M14" s="1"/>
      <c r="N14" s="1"/>
    </row>
  </sheetData>
  <mergeCells count="30">
    <mergeCell ref="A14:G14"/>
    <mergeCell ref="H14:I14"/>
    <mergeCell ref="K14:L14"/>
    <mergeCell ref="A7:J7"/>
    <mergeCell ref="K7:L7"/>
    <mergeCell ref="M7:N7"/>
    <mergeCell ref="A12:G12"/>
    <mergeCell ref="H12:I12"/>
    <mergeCell ref="K12:L12"/>
    <mergeCell ref="A11:L11"/>
    <mergeCell ref="A9:J9"/>
    <mergeCell ref="K9:L9"/>
    <mergeCell ref="M9:N9"/>
    <mergeCell ref="A10:J10"/>
    <mergeCell ref="K10:L10"/>
    <mergeCell ref="M10:N10"/>
    <mergeCell ref="A8:J8"/>
    <mergeCell ref="K8:L8"/>
    <mergeCell ref="M8:N8"/>
    <mergeCell ref="A5:E5"/>
    <mergeCell ref="G5:H5"/>
    <mergeCell ref="I5:J5"/>
    <mergeCell ref="L5:N5"/>
    <mergeCell ref="K6:L6"/>
    <mergeCell ref="A1:N1"/>
    <mergeCell ref="A3:N3"/>
    <mergeCell ref="A4:E4"/>
    <mergeCell ref="G4:H4"/>
    <mergeCell ref="I4:J4"/>
    <mergeCell ref="L4:N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F31" sqref="F31"/>
    </sheetView>
  </sheetViews>
  <sheetFormatPr defaultRowHeight="15"/>
  <cols>
    <col min="14" max="14" width="10.5703125" customWidth="1"/>
  </cols>
  <sheetData>
    <row r="1" spans="1:14" s="36" customFormat="1" ht="15.75">
      <c r="A1" s="302" t="s">
        <v>277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spans="1:14" ht="15.75">
      <c r="A2" s="213" t="s">
        <v>152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1:14">
      <c r="A3" s="204" t="s">
        <v>21</v>
      </c>
      <c r="B3" s="205"/>
      <c r="C3" s="205"/>
      <c r="D3" s="205"/>
      <c r="E3" s="205"/>
      <c r="F3" s="205"/>
      <c r="G3" s="205"/>
      <c r="H3" s="206"/>
      <c r="I3" s="204" t="s">
        <v>22</v>
      </c>
      <c r="J3" s="214"/>
      <c r="K3" s="206"/>
      <c r="L3" s="204" t="s">
        <v>136</v>
      </c>
      <c r="M3" s="214"/>
      <c r="N3" s="215"/>
    </row>
    <row r="4" spans="1:14" ht="28.5" customHeight="1">
      <c r="A4" s="110" t="s">
        <v>278</v>
      </c>
      <c r="B4" s="111"/>
      <c r="C4" s="111"/>
      <c r="D4" s="111"/>
      <c r="E4" s="111"/>
      <c r="F4" s="111"/>
      <c r="G4" s="111"/>
      <c r="H4" s="112"/>
      <c r="I4" s="124" t="s">
        <v>227</v>
      </c>
      <c r="J4" s="201"/>
      <c r="K4" s="201"/>
      <c r="L4" s="124" t="s">
        <v>262</v>
      </c>
      <c r="M4" s="201"/>
      <c r="N4" s="201"/>
    </row>
    <row r="5" spans="1:14">
      <c r="A5" s="110" t="s">
        <v>122</v>
      </c>
      <c r="B5" s="111"/>
      <c r="C5" s="111"/>
      <c r="D5" s="111"/>
      <c r="E5" s="111"/>
      <c r="F5" s="111"/>
      <c r="G5" s="111"/>
      <c r="H5" s="112"/>
      <c r="I5" s="124"/>
      <c r="J5" s="125"/>
      <c r="K5" s="125"/>
      <c r="L5" s="124"/>
      <c r="M5" s="125"/>
      <c r="N5" s="125"/>
    </row>
    <row r="6" spans="1:14">
      <c r="A6" s="110" t="s">
        <v>123</v>
      </c>
      <c r="B6" s="111"/>
      <c r="C6" s="111"/>
      <c r="D6" s="111"/>
      <c r="E6" s="111"/>
      <c r="F6" s="111"/>
      <c r="G6" s="111"/>
      <c r="H6" s="112"/>
      <c r="I6" s="124"/>
      <c r="J6" s="125"/>
      <c r="K6" s="125"/>
      <c r="L6" s="124"/>
      <c r="M6" s="125"/>
      <c r="N6" s="125"/>
    </row>
    <row r="7" spans="1:14">
      <c r="A7" s="110" t="s">
        <v>124</v>
      </c>
      <c r="B7" s="111"/>
      <c r="C7" s="111"/>
      <c r="D7" s="111"/>
      <c r="E7" s="111"/>
      <c r="F7" s="111"/>
      <c r="G7" s="111"/>
      <c r="H7" s="112"/>
      <c r="I7" s="124"/>
      <c r="J7" s="125"/>
      <c r="K7" s="125"/>
      <c r="L7" s="124"/>
      <c r="M7" s="125"/>
      <c r="N7" s="125"/>
    </row>
    <row r="9" spans="1:14" ht="15.75">
      <c r="A9" s="300" t="s">
        <v>273</v>
      </c>
      <c r="B9" s="105"/>
      <c r="C9" s="105"/>
      <c r="D9" s="105"/>
      <c r="E9" s="105"/>
      <c r="F9" s="105"/>
      <c r="G9" s="105"/>
      <c r="H9" s="105"/>
      <c r="I9" s="105"/>
      <c r="J9" s="105"/>
      <c r="K9" s="301"/>
      <c r="L9" s="301"/>
      <c r="M9" s="123" t="s">
        <v>274</v>
      </c>
      <c r="N9" s="123"/>
    </row>
    <row r="10" spans="1:14" ht="15.75">
      <c r="A10" s="121" t="s">
        <v>159</v>
      </c>
      <c r="B10" s="121"/>
      <c r="C10" s="121"/>
      <c r="D10" s="121"/>
      <c r="E10" s="121"/>
      <c r="F10" s="121"/>
      <c r="G10" s="121"/>
      <c r="H10" s="102"/>
      <c r="I10" s="102"/>
      <c r="J10" s="102"/>
      <c r="K10" s="122"/>
      <c r="L10" s="122"/>
      <c r="M10" s="123" t="s">
        <v>160</v>
      </c>
      <c r="N10" s="115"/>
    </row>
    <row r="11" spans="1:14" ht="15.75">
      <c r="A11" s="121" t="s">
        <v>217</v>
      </c>
      <c r="B11" s="121"/>
      <c r="C11" s="121"/>
      <c r="D11" s="121"/>
      <c r="E11" s="121"/>
      <c r="F11" s="121"/>
      <c r="G11" s="121"/>
      <c r="H11" s="102"/>
      <c r="I11" s="102"/>
      <c r="J11" s="102"/>
      <c r="K11" s="119"/>
      <c r="L11" s="119"/>
      <c r="M11" s="123" t="s">
        <v>218</v>
      </c>
      <c r="N11" s="115"/>
    </row>
    <row r="12" spans="1:14" ht="15.75">
      <c r="A12" s="121" t="s">
        <v>272</v>
      </c>
      <c r="B12" s="121"/>
      <c r="C12" s="121"/>
      <c r="D12" s="121"/>
      <c r="E12" s="121"/>
      <c r="F12" s="121"/>
      <c r="G12" s="121"/>
      <c r="H12" s="102"/>
      <c r="I12" s="102"/>
      <c r="J12" s="102"/>
      <c r="K12" s="119"/>
      <c r="L12" s="119"/>
      <c r="M12" s="123" t="s">
        <v>275</v>
      </c>
      <c r="N12" s="115"/>
    </row>
    <row r="14" spans="1:14" ht="15.75">
      <c r="A14" s="126" t="s">
        <v>134</v>
      </c>
      <c r="B14" s="126"/>
      <c r="C14" s="126"/>
      <c r="D14" s="126"/>
      <c r="E14" s="126"/>
      <c r="F14" s="126"/>
      <c r="G14" s="126"/>
      <c r="H14" s="102"/>
      <c r="I14" s="102"/>
      <c r="J14" s="102"/>
      <c r="K14" s="102"/>
      <c r="L14" s="102"/>
    </row>
    <row r="15" spans="1:14" ht="15.75">
      <c r="A15" s="113" t="s">
        <v>229</v>
      </c>
      <c r="B15" s="113"/>
      <c r="C15" s="113"/>
      <c r="D15" s="113"/>
      <c r="E15" s="113"/>
      <c r="F15" s="113"/>
      <c r="G15" s="113"/>
      <c r="H15" s="116"/>
      <c r="I15" s="116"/>
      <c r="J15" s="116"/>
      <c r="K15" s="108"/>
      <c r="L15" s="108"/>
      <c r="M15" s="114" t="s">
        <v>280</v>
      </c>
      <c r="N15" s="115"/>
    </row>
    <row r="16" spans="1:14" ht="15.75">
      <c r="A16" s="101" t="s">
        <v>223</v>
      </c>
      <c r="B16" s="101"/>
      <c r="C16" s="101"/>
      <c r="D16" s="101"/>
      <c r="E16" s="101"/>
      <c r="F16" s="101"/>
      <c r="G16" s="101"/>
      <c r="H16" s="102"/>
      <c r="I16" s="102"/>
      <c r="J16" s="102"/>
      <c r="K16" s="117"/>
      <c r="L16" s="117"/>
      <c r="M16" s="106" t="s">
        <v>279</v>
      </c>
      <c r="N16" s="107"/>
    </row>
  </sheetData>
  <mergeCells count="36">
    <mergeCell ref="L3:N3"/>
    <mergeCell ref="A7:H7"/>
    <mergeCell ref="I7:K7"/>
    <mergeCell ref="L7:N7"/>
    <mergeCell ref="A1:N1"/>
    <mergeCell ref="A4:H4"/>
    <mergeCell ref="I4:K4"/>
    <mergeCell ref="L4:N4"/>
    <mergeCell ref="A2:N2"/>
    <mergeCell ref="A3:H3"/>
    <mergeCell ref="I3:K3"/>
    <mergeCell ref="A9:J9"/>
    <mergeCell ref="K9:L9"/>
    <mergeCell ref="M9:N9"/>
    <mergeCell ref="A5:H5"/>
    <mergeCell ref="I5:K5"/>
    <mergeCell ref="L5:N5"/>
    <mergeCell ref="A6:H6"/>
    <mergeCell ref="I6:K6"/>
    <mergeCell ref="L6:N6"/>
    <mergeCell ref="A10:J10"/>
    <mergeCell ref="K10:L10"/>
    <mergeCell ref="M10:N10"/>
    <mergeCell ref="A11:J11"/>
    <mergeCell ref="K11:L11"/>
    <mergeCell ref="M11:N11"/>
    <mergeCell ref="A16:J16"/>
    <mergeCell ref="K16:L16"/>
    <mergeCell ref="M16:N16"/>
    <mergeCell ref="A12:J12"/>
    <mergeCell ref="K12:L12"/>
    <mergeCell ref="M12:N12"/>
    <mergeCell ref="A14:L14"/>
    <mergeCell ref="A15:J15"/>
    <mergeCell ref="K15:L15"/>
    <mergeCell ref="M15:N15"/>
  </mergeCells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Лист3</vt:lpstr>
      <vt:lpstr>ЦКиК</vt:lpstr>
      <vt:lpstr>доп.2.4.5.</vt:lpstr>
      <vt:lpstr>дополн. в раздел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2017-04-27T08:09:36Z</dcterms:modified>
</cp:coreProperties>
</file>