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1592"/>
  </bookViews>
  <sheets>
    <sheet name="Лист1" sheetId="1" r:id="rId1"/>
  </sheets>
  <calcPr calcId="145621" calcOnSave="0"/>
</workbook>
</file>

<file path=xl/calcChain.xml><?xml version="1.0" encoding="utf-8"?>
<calcChain xmlns="http://schemas.openxmlformats.org/spreadsheetml/2006/main">
  <c r="I29" i="1" l="1"/>
  <c r="I18" i="1"/>
  <c r="I11" i="1"/>
  <c r="R14" i="1"/>
  <c r="Q14" i="1"/>
  <c r="R13" i="1"/>
  <c r="Q13" i="1"/>
  <c r="L43" i="1"/>
  <c r="L44" i="1" s="1"/>
  <c r="L42" i="1"/>
  <c r="L41" i="1"/>
  <c r="L40" i="1"/>
  <c r="L39" i="1"/>
  <c r="L38" i="1"/>
  <c r="L37" i="1"/>
  <c r="L36" i="1"/>
  <c r="L35" i="1"/>
  <c r="L32" i="1"/>
  <c r="L29" i="1"/>
  <c r="L28" i="1"/>
  <c r="L27" i="1"/>
  <c r="L25" i="1"/>
  <c r="L24" i="1"/>
  <c r="L23" i="1"/>
  <c r="L22" i="1"/>
  <c r="L21" i="1"/>
  <c r="L20" i="1"/>
  <c r="L18" i="1"/>
  <c r="L17" i="1"/>
  <c r="L16" i="1"/>
  <c r="L15" i="1"/>
  <c r="L12" i="1"/>
  <c r="P13" i="1"/>
  <c r="P14" i="1"/>
  <c r="O14" i="1"/>
  <c r="N14" i="1"/>
  <c r="S14" i="1" s="1"/>
  <c r="L14" i="1" s="1"/>
  <c r="O13" i="1"/>
  <c r="S13" i="1" s="1"/>
  <c r="L13" i="1" s="1"/>
  <c r="N13" i="1"/>
  <c r="K44" i="1"/>
  <c r="J44" i="1"/>
  <c r="I44" i="1"/>
  <c r="H44" i="1"/>
  <c r="G30" i="1" l="1"/>
  <c r="I19" i="1"/>
  <c r="L19" i="1" s="1"/>
  <c r="I30" i="1" l="1"/>
  <c r="K11" i="1"/>
  <c r="J11" i="1"/>
  <c r="J30" i="1" s="1"/>
  <c r="K30" i="1" l="1"/>
  <c r="L11" i="1"/>
  <c r="L30" i="1"/>
  <c r="K33" i="1"/>
  <c r="K45" i="1" l="1"/>
  <c r="I33" i="1"/>
  <c r="I45" i="1" s="1"/>
  <c r="J33" i="1"/>
  <c r="J45" i="1" s="1"/>
  <c r="H33" i="1"/>
  <c r="L33" i="1" l="1"/>
  <c r="L45" i="1" s="1"/>
  <c r="H45" i="1"/>
  <c r="G44" i="1"/>
  <c r="G45" i="1" s="1"/>
  <c r="G26" i="1"/>
  <c r="L26" i="1" s="1"/>
</calcChain>
</file>

<file path=xl/sharedStrings.xml><?xml version="1.0" encoding="utf-8"?>
<sst xmlns="http://schemas.openxmlformats.org/spreadsheetml/2006/main" count="157" uniqueCount="103">
  <si>
    <t>Наименование  программы, подпрограммы</t>
  </si>
  <si>
    <t>ГРБС</t>
  </si>
  <si>
    <t>Код бюджетной классификации</t>
  </si>
  <si>
    <t>РзПр</t>
  </si>
  <si>
    <t>ЦСР</t>
  </si>
  <si>
    <t>ВР</t>
  </si>
  <si>
    <t>Отдел культуры Администрации города Шарыпово</t>
  </si>
  <si>
    <t>Обеспечение деятельности (оказания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</si>
  <si>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О31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</si>
  <si>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</si>
  <si>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указанием Президента Российской Федерации а рамках подпрограммы «Обеспечение условий реализации программы и прочие мероприятия»</t>
  </si>
  <si>
    <t>Персональные выплаты, устанавливаемые в целях повышения опляты труда молодым специалистам  в рамках подпрограммы "Обеспечение условий реализации программыи прочие мероприятия"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</si>
  <si>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программы "Обеспечение условий реализации программы и прочие мероприятия" </t>
  </si>
  <si>
    <t>Проведение текущего и капитального ремонта объектов социальной сферы муниципального образования г.Шарыпово в рамках подпрограммы "Обеспечение условий реализации программы и прочие мероприятия"</t>
  </si>
  <si>
    <t>Организация летнего отдыха, оздоровления и занятости детей в рамках программы "Обеспечение условий реализации программы и прочие мероприятия"</t>
  </si>
  <si>
    <t>Управление образованием Администрации города Шарыпово</t>
  </si>
  <si>
    <t>Мероприятия по переподготовке и повышению квалификации в рамках программы "Обеспечение условий реализации программы и прочие мероприятия"</t>
  </si>
  <si>
    <t>Итого задача №1</t>
  </si>
  <si>
    <t>Внедрение информационно-коммуникационных технологий в отросли "культуры", развитие информационных ресурсов в рамках подпрограммы "Обеспечение условий реализации программы и прочие мероприятия"</t>
  </si>
  <si>
    <t>Итого задача №2</t>
  </si>
  <si>
    <t>Обеспечение безопасности подведомственных учреждений в рамках подпрограммы "Обеспечение условий реализации программы и прочие мероприятия"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</si>
  <si>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</si>
  <si>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 за счет бюджета города</t>
  </si>
  <si>
    <t>О538534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</si>
  <si>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«Обеспечение условий реализации программы и прочие мероприятия»</t>
  </si>
  <si>
    <t>Итого задача №3</t>
  </si>
  <si>
    <t>ВСЕГО</t>
  </si>
  <si>
    <t>Расходы  (тыс. руб.), годы</t>
  </si>
  <si>
    <t>Ожидаемый результат от реализации подпрограммного мероприятия (в натуральном выражении</t>
  </si>
  <si>
    <t xml:space="preserve">число обучающихся  в учреждениях дополнительного образования в области культуры составит  690 человек </t>
  </si>
  <si>
    <t>число обучающихся  в учреждениях дополнительного образования в области культуры составит  690 человек</t>
  </si>
  <si>
    <t>Число специалистов повысивших квалификацию составит 151 человек</t>
  </si>
  <si>
    <t>количество библиотек, подключенных к сети Интернет составит 8ед. Оснащение программным обеспечением 2 муниципальных библиотек</t>
  </si>
  <si>
    <t>Проведение текущих ремонтов в двух муниципальных учреждениях культуры</t>
  </si>
  <si>
    <t>Проведение мероприятий по обеспечению безопасности в двух муниципальных учреждениях культуры</t>
  </si>
  <si>
    <t>Приобретение не менее  147,3 ед.изданий на различных носителях информации</t>
  </si>
  <si>
    <t>0702</t>
  </si>
  <si>
    <t>0538734</t>
  </si>
  <si>
    <t>031</t>
  </si>
  <si>
    <t>0538510</t>
  </si>
  <si>
    <t>0538579</t>
  </si>
  <si>
    <t>0707</t>
  </si>
  <si>
    <t>0801</t>
  </si>
  <si>
    <t>0804</t>
  </si>
  <si>
    <t>0538528</t>
  </si>
  <si>
    <t>0538529</t>
  </si>
  <si>
    <t>0538535</t>
  </si>
  <si>
    <t>0537488</t>
  </si>
  <si>
    <t>0538532</t>
  </si>
  <si>
    <t>0538533</t>
  </si>
  <si>
    <t>0538531</t>
  </si>
  <si>
    <r>
      <rPr>
        <b/>
        <sz val="12"/>
        <rFont val="Times New Roman"/>
        <family val="1"/>
        <charset val="204"/>
      </rPr>
      <t>Цель подпрограммы</t>
    </r>
    <r>
      <rPr>
        <sz val="12"/>
        <rFont val="Times New Roman"/>
        <family val="1"/>
        <charset val="204"/>
      </rPr>
      <t>: создание условий для устойчивого развития отрасли «культура»</t>
    </r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</si>
  <si>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"Обеспечение условий реализации программы и прочие мероприятия"</t>
  </si>
  <si>
    <t>0531022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</si>
  <si>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</si>
  <si>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О702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</si>
  <si>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</si>
  <si>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>Софинансирование расходов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 в рамках подпрограммы "Обеспечение условий реализации программы и прочие мероприятия"</t>
  </si>
  <si>
    <t>0538788</t>
  </si>
  <si>
    <t>611  612</t>
  </si>
  <si>
    <t>0538527,  0530085270</t>
  </si>
  <si>
    <t>0538526 , 0530085260</t>
  </si>
  <si>
    <t>0538516 ,  0530085160</t>
  </si>
  <si>
    <t>0531031,  0530010310</t>
  </si>
  <si>
    <t>0531032,  0530010320</t>
  </si>
  <si>
    <t>0531021,  0530010210</t>
  </si>
  <si>
    <t>333,19 1525,73            0</t>
  </si>
  <si>
    <t>Расходы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 в рамках подпрограммы "Обеспечение условий реализации программы и прочие мероприятия"</t>
  </si>
  <si>
    <t>0537482</t>
  </si>
  <si>
    <t>611, 612</t>
  </si>
  <si>
    <t>244 ,     111 ,      112,         119</t>
  </si>
  <si>
    <t>244,      121,        122,           129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</si>
  <si>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</si>
  <si>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0530010220</t>
  </si>
  <si>
    <t>394,19 2412,63          0,72</t>
  </si>
  <si>
    <t>М.А. Шереметьева</t>
  </si>
  <si>
    <r>
      <t xml:space="preserve">                                                         Приложение №11 к подпрограмме 3 "Обеспечение условий реализации программы и прочие мероприятия" муниципальной программы "Развитие культуры"                                                                                                             От "</t>
    </r>
    <r>
      <rPr>
        <u/>
        <sz val="11"/>
        <rFont val="Times New Roman"/>
        <family val="1"/>
        <charset val="204"/>
      </rPr>
      <t>03</t>
    </r>
    <r>
      <rPr>
        <sz val="11"/>
        <rFont val="Times New Roman"/>
        <family val="1"/>
        <charset val="204"/>
      </rPr>
      <t xml:space="preserve"> " </t>
    </r>
    <r>
      <rPr>
        <u/>
        <sz val="11"/>
        <rFont val="Times New Roman"/>
        <family val="1"/>
        <charset val="204"/>
      </rPr>
      <t>октября</t>
    </r>
    <r>
      <rPr>
        <sz val="11"/>
        <rFont val="Times New Roman"/>
        <family val="1"/>
        <charset val="204"/>
      </rPr>
      <t xml:space="preserve"> 201</t>
    </r>
    <r>
      <rPr>
        <u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 г. № </t>
    </r>
    <r>
      <rPr>
        <u/>
        <sz val="11"/>
        <rFont val="Times New Roman"/>
        <family val="1"/>
        <charset val="204"/>
      </rPr>
      <t>235</t>
    </r>
  </si>
  <si>
    <t>Начальник Отдела культуры                   администрации  города Шарыпово</t>
  </si>
  <si>
    <r>
      <rPr>
        <b/>
        <sz val="12"/>
        <rFont val="Times New Roman"/>
        <family val="1"/>
        <charset val="204"/>
      </rPr>
      <t xml:space="preserve">Задача 2.                                   </t>
    </r>
    <r>
      <rPr>
        <sz val="12"/>
        <rFont val="Times New Roman"/>
        <family val="1"/>
        <charset val="204"/>
      </rPr>
      <t xml:space="preserve">Внедрение информационно-коммуникационных технологий в отрасли «культура», развитие информационных ресурсов </t>
    </r>
  </si>
  <si>
    <r>
      <rPr>
        <b/>
        <sz val="12"/>
        <rFont val="Times New Roman"/>
        <family val="1"/>
        <charset val="204"/>
      </rPr>
      <t xml:space="preserve">Задача 3.                                </t>
    </r>
    <r>
      <rPr>
        <sz val="12"/>
        <rFont val="Times New Roman"/>
        <family val="1"/>
        <charset val="204"/>
      </rPr>
      <t>Развитие инфраструктуры отрасли «культура»</t>
    </r>
  </si>
  <si>
    <t>О537511, 0530075110</t>
  </si>
  <si>
    <t>сумма</t>
  </si>
  <si>
    <t>425,89            2425,45         0,09</t>
  </si>
  <si>
    <t xml:space="preserve">0804           </t>
  </si>
  <si>
    <t xml:space="preserve">0804         </t>
  </si>
  <si>
    <t>366,10 1503,62               0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</si>
  <si>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"Обеспечение условий реализации программы и прочие мероприятия"</t>
  </si>
  <si>
    <t>05300S4810</t>
  </si>
  <si>
    <t>422,73             1155,77             28,8            349,04</t>
  </si>
  <si>
    <t>512,55                 2 053,87          16,22             620,27</t>
  </si>
  <si>
    <t>2016 год</t>
  </si>
  <si>
    <t>512,56         1862,86      16,22               562,58</t>
  </si>
  <si>
    <t>422,73               1155,76               28,8              349,04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</si>
  <si>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</si>
  <si>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Обеспечение деятельности (оказание услуг) подведомственных учреждений дополнительного образования в сфере бухгалтерского учета и отчетности в рамках программы "Обеспечение условий реализации программы и прочие мероприятия"</t>
  </si>
  <si>
    <t>Перечень мероприятий подпрограммы "Обеспечение условий реализации программы и прочие мероприятия"</t>
  </si>
  <si>
    <r>
      <rPr>
        <b/>
        <sz val="12"/>
        <rFont val="Times New Roman"/>
        <family val="1"/>
        <charset val="204"/>
      </rPr>
      <t xml:space="preserve">Задача 1                          </t>
    </r>
    <r>
      <rPr>
        <sz val="12"/>
        <rFont val="Times New Roman"/>
        <family val="1"/>
        <charset val="204"/>
      </rPr>
      <t xml:space="preserve"> Развитие системы непрерывного профессионального образования в области культуры;</t>
    </r>
  </si>
  <si>
    <t>2014 год</t>
  </si>
  <si>
    <t>2015 год</t>
  </si>
  <si>
    <t>2017 год</t>
  </si>
  <si>
    <t>2018 год</t>
  </si>
  <si>
    <t>Итого на 2014-2018 годы</t>
  </si>
  <si>
    <r>
      <t>Приложение №_</t>
    </r>
    <r>
      <rPr>
        <u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_ к Постановлению                                                                                                 администрации города Шарыпово от "</t>
    </r>
    <r>
      <rPr>
        <u/>
        <sz val="11"/>
        <rFont val="Times New Roman"/>
        <family val="1"/>
        <charset val="204"/>
      </rPr>
      <t>06</t>
    </r>
    <r>
      <rPr>
        <sz val="11"/>
        <rFont val="Times New Roman"/>
        <family val="1"/>
        <charset val="204"/>
      </rPr>
      <t xml:space="preserve">" </t>
    </r>
    <r>
      <rPr>
        <u/>
        <sz val="11"/>
        <rFont val="Times New Roman"/>
        <family val="1"/>
        <charset val="204"/>
      </rPr>
      <t>июня</t>
    </r>
    <r>
      <rPr>
        <sz val="11"/>
        <rFont val="Times New Roman"/>
        <family val="1"/>
        <charset val="204"/>
      </rPr>
      <t xml:space="preserve"> 201</t>
    </r>
    <r>
      <rPr>
        <u/>
        <sz val="11"/>
        <rFont val="Times New Roman"/>
        <family val="1"/>
        <charset val="204"/>
      </rPr>
      <t>6</t>
    </r>
    <r>
      <rPr>
        <sz val="11"/>
        <rFont val="Times New Roman"/>
        <family val="1"/>
        <charset val="204"/>
      </rPr>
      <t xml:space="preserve"> г. № </t>
    </r>
    <r>
      <rPr>
        <u/>
        <sz val="11"/>
        <rFont val="Times New Roman"/>
        <family val="1"/>
        <charset val="204"/>
      </rPr>
      <t>98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</si>
</sst>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?"/>
  </numFmts>
  <fonts count="12" x14ac:knownFonts="1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u/>
      <sz val="11"/>
      <name val="Times New Roman"/>
      <family val="1"/>
      <charset val="204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9" fillId="0" borderId="0"/>
  </cellStyleXfs>
  <cellXfs count="61">
    <xf numFmtId="0" fontId="0" fillId="0" borderId="0" xfId="0"/>
    <xf numFmtId="164" fontId="3" fillId="0" borderId="8" xfId="2" applyNumberFormat="1" applyFont="1" applyFill="1" applyBorder="1" applyAlignment="1">
      <alignment horizontal="left" vertical="top" wrapText="1"/>
    </xf>
    <xf numFmtId="43" fontId="4" fillId="0" borderId="2" xfId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43" fontId="3" fillId="0" borderId="2" xfId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0" xfId="0" applyFont="1" applyFill="1"/>
    <xf numFmtId="49" fontId="7" fillId="0" borderId="0" xfId="0" applyNumberFormat="1" applyFont="1" applyFill="1"/>
    <xf numFmtId="0" fontId="7" fillId="0" borderId="0" xfId="0" applyFont="1" applyFill="1"/>
    <xf numFmtId="0" fontId="5" fillId="0" borderId="0" xfId="0" applyFont="1" applyFill="1"/>
    <xf numFmtId="0" fontId="2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2" xfId="0" applyFont="1" applyFill="1" applyBorder="1" applyAlignment="1">
      <alignment wrapText="1"/>
    </xf>
    <xf numFmtId="2" fontId="3" fillId="0" borderId="2" xfId="0" applyNumberFormat="1" applyFont="1" applyFill="1" applyBorder="1" applyAlignment="1">
      <alignment wrapText="1"/>
    </xf>
    <xf numFmtId="2" fontId="3" fillId="0" borderId="0" xfId="0" applyNumberFormat="1" applyFont="1" applyFill="1" applyBorder="1" applyAlignment="1">
      <alignment wrapText="1"/>
    </xf>
    <xf numFmtId="2" fontId="5" fillId="0" borderId="0" xfId="0" applyNumberFormat="1" applyFont="1" applyFill="1"/>
    <xf numFmtId="0" fontId="4" fillId="0" borderId="2" xfId="0" applyFont="1" applyFill="1" applyBorder="1" applyAlignment="1">
      <alignment vertical="top" wrapText="1"/>
    </xf>
    <xf numFmtId="0" fontId="3" fillId="0" borderId="0" xfId="0" applyFont="1" applyFill="1" applyBorder="1" applyAlignment="1">
      <alignment wrapText="1"/>
    </xf>
    <xf numFmtId="49" fontId="8" fillId="0" borderId="1" xfId="0" applyNumberFormat="1" applyFont="1" applyFill="1" applyBorder="1"/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vertical="center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distributed"/>
    </xf>
    <xf numFmtId="0" fontId="3" fillId="0" borderId="2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distributed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horizontal="center" vertical="distributed" wrapText="1"/>
    </xf>
    <xf numFmtId="49" fontId="3" fillId="0" borderId="7" xfId="0" applyNumberFormat="1" applyFont="1" applyFill="1" applyBorder="1" applyAlignment="1">
      <alignment horizontal="center" vertical="distributed" wrapText="1"/>
    </xf>
    <xf numFmtId="49" fontId="3" fillId="0" borderId="9" xfId="0" applyNumberFormat="1" applyFont="1" applyFill="1" applyBorder="1" applyAlignment="1">
      <alignment horizontal="center" vertical="distributed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distributed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tabSelected="1" zoomScale="79" zoomScaleNormal="79" workbookViewId="0">
      <selection activeCell="R12" sqref="R12"/>
    </sheetView>
  </sheetViews>
  <sheetFormatPr defaultColWidth="9.109375" defaultRowHeight="212.25" customHeight="1" x14ac:dyDescent="0.3"/>
  <cols>
    <col min="1" max="1" width="25.109375" style="11" customWidth="1"/>
    <col min="2" max="2" width="17.88671875" style="11" customWidth="1"/>
    <col min="3" max="3" width="7.5546875" style="12" customWidth="1"/>
    <col min="4" max="4" width="9.109375" style="12"/>
    <col min="5" max="5" width="12.33203125" style="12" customWidth="1"/>
    <col min="6" max="6" width="9.109375" style="13"/>
    <col min="7" max="7" width="14.109375" style="5" customWidth="1"/>
    <col min="8" max="8" width="13.44140625" style="5" customWidth="1"/>
    <col min="9" max="9" width="13.109375" style="5" customWidth="1"/>
    <col min="10" max="10" width="14.109375" style="5" customWidth="1"/>
    <col min="11" max="11" width="13.109375" style="5" customWidth="1"/>
    <col min="12" max="12" width="14.5546875" style="5" customWidth="1"/>
    <col min="13" max="13" width="22.33203125" style="13" customWidth="1"/>
    <col min="14" max="15" width="12.5546875" style="13" customWidth="1"/>
    <col min="16" max="16" width="9.109375" style="14"/>
    <col min="17" max="17" width="9.88671875" style="14" bestFit="1" customWidth="1"/>
    <col min="18" max="16384" width="9.109375" style="14"/>
  </cols>
  <sheetData>
    <row r="1" spans="1:20" ht="45.75" customHeight="1" x14ac:dyDescent="0.3">
      <c r="I1" s="53" t="s">
        <v>102</v>
      </c>
      <c r="J1" s="53"/>
      <c r="K1" s="53"/>
      <c r="L1" s="53"/>
      <c r="M1" s="53"/>
      <c r="N1" s="36"/>
      <c r="O1" s="36"/>
    </row>
    <row r="2" spans="1:20" ht="62.25" customHeight="1" x14ac:dyDescent="0.3">
      <c r="F2" s="15"/>
      <c r="G2" s="15"/>
      <c r="H2" s="15"/>
      <c r="I2" s="54" t="s">
        <v>76</v>
      </c>
      <c r="J2" s="54"/>
      <c r="K2" s="54"/>
      <c r="L2" s="54"/>
      <c r="M2" s="54"/>
      <c r="N2" s="37"/>
      <c r="O2" s="37"/>
    </row>
    <row r="3" spans="1:20" ht="12" customHeight="1" x14ac:dyDescent="0.3">
      <c r="A3" s="57" t="s">
        <v>95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39"/>
      <c r="O3" s="39"/>
    </row>
    <row r="4" spans="1:20" ht="12" customHeight="1" x14ac:dyDescent="0.3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39"/>
      <c r="O4" s="39"/>
    </row>
    <row r="5" spans="1:20" ht="18.75" customHeight="1" x14ac:dyDescent="0.3"/>
    <row r="6" spans="1:20" ht="18" customHeight="1" x14ac:dyDescent="0.3">
      <c r="A6" s="55" t="s">
        <v>0</v>
      </c>
      <c r="B6" s="55" t="s">
        <v>1</v>
      </c>
      <c r="C6" s="55" t="s">
        <v>2</v>
      </c>
      <c r="D6" s="55"/>
      <c r="E6" s="55"/>
      <c r="F6" s="55"/>
      <c r="G6" s="56" t="s">
        <v>27</v>
      </c>
      <c r="H6" s="56"/>
      <c r="I6" s="56"/>
      <c r="J6" s="56"/>
      <c r="K6" s="56"/>
      <c r="L6" s="56"/>
      <c r="M6" s="55" t="s">
        <v>28</v>
      </c>
      <c r="N6" s="16"/>
      <c r="O6" s="16"/>
    </row>
    <row r="7" spans="1:20" ht="18" customHeight="1" x14ac:dyDescent="0.3">
      <c r="A7" s="55"/>
      <c r="B7" s="55"/>
      <c r="C7" s="55"/>
      <c r="D7" s="55"/>
      <c r="E7" s="55"/>
      <c r="F7" s="55"/>
      <c r="G7" s="56"/>
      <c r="H7" s="56"/>
      <c r="I7" s="56"/>
      <c r="J7" s="56"/>
      <c r="K7" s="56"/>
      <c r="L7" s="56"/>
      <c r="M7" s="55"/>
      <c r="N7" s="16"/>
      <c r="O7" s="16"/>
    </row>
    <row r="8" spans="1:20" ht="63.6" customHeight="1" x14ac:dyDescent="0.3">
      <c r="A8" s="55"/>
      <c r="B8" s="55"/>
      <c r="C8" s="32" t="s">
        <v>1</v>
      </c>
      <c r="D8" s="32" t="s">
        <v>3</v>
      </c>
      <c r="E8" s="32" t="s">
        <v>4</v>
      </c>
      <c r="F8" s="38" t="s">
        <v>5</v>
      </c>
      <c r="G8" s="6" t="s">
        <v>97</v>
      </c>
      <c r="H8" s="6" t="s">
        <v>98</v>
      </c>
      <c r="I8" s="6" t="s">
        <v>90</v>
      </c>
      <c r="J8" s="6" t="s">
        <v>99</v>
      </c>
      <c r="K8" s="6" t="s">
        <v>100</v>
      </c>
      <c r="L8" s="6" t="s">
        <v>101</v>
      </c>
      <c r="M8" s="55"/>
      <c r="N8" s="16"/>
      <c r="O8" s="16"/>
    </row>
    <row r="9" spans="1:20" ht="75.75" customHeight="1" x14ac:dyDescent="0.3">
      <c r="A9" s="58" t="s">
        <v>51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60"/>
      <c r="N9" s="17"/>
      <c r="O9" s="17"/>
    </row>
    <row r="10" spans="1:20" ht="99.75" customHeight="1" x14ac:dyDescent="0.3">
      <c r="A10" s="40" t="s">
        <v>96</v>
      </c>
      <c r="B10" s="33" t="s">
        <v>6</v>
      </c>
      <c r="C10" s="8"/>
      <c r="D10" s="8"/>
      <c r="E10" s="18"/>
      <c r="F10" s="33"/>
      <c r="G10" s="6"/>
      <c r="H10" s="6"/>
      <c r="I10" s="6"/>
      <c r="J10" s="6"/>
      <c r="K10" s="6"/>
      <c r="L10" s="6"/>
      <c r="M10" s="33"/>
      <c r="N10" s="19"/>
      <c r="O10" s="19"/>
    </row>
    <row r="11" spans="1:20" ht="182.25" customHeight="1" x14ac:dyDescent="0.3">
      <c r="A11" s="33" t="s">
        <v>93</v>
      </c>
      <c r="B11" s="43" t="s">
        <v>6</v>
      </c>
      <c r="C11" s="44" t="s">
        <v>8</v>
      </c>
      <c r="D11" s="8" t="s">
        <v>36</v>
      </c>
      <c r="E11" s="8" t="s">
        <v>60</v>
      </c>
      <c r="F11" s="9" t="s">
        <v>69</v>
      </c>
      <c r="G11" s="7">
        <v>19408.66</v>
      </c>
      <c r="H11" s="7">
        <v>19395.16</v>
      </c>
      <c r="I11" s="7">
        <f>18294.87+20</f>
        <v>18314.87</v>
      </c>
      <c r="J11" s="7">
        <f>21853.68</f>
        <v>21853.68</v>
      </c>
      <c r="K11" s="7">
        <f>21853.68</f>
        <v>21853.68</v>
      </c>
      <c r="L11" s="7">
        <f>K11+J11+I11+H11+G11</f>
        <v>100826.05</v>
      </c>
      <c r="M11" s="43" t="s">
        <v>29</v>
      </c>
      <c r="N11" s="20"/>
      <c r="O11" s="20"/>
    </row>
    <row r="12" spans="1:20" ht="162.75" customHeight="1" x14ac:dyDescent="0.3">
      <c r="A12" s="33" t="s">
        <v>56</v>
      </c>
      <c r="B12" s="43"/>
      <c r="C12" s="44"/>
      <c r="D12" s="8" t="s">
        <v>55</v>
      </c>
      <c r="E12" s="8" t="s">
        <v>80</v>
      </c>
      <c r="F12" s="10">
        <v>611</v>
      </c>
      <c r="G12" s="7">
        <v>0</v>
      </c>
      <c r="H12" s="7">
        <v>2515.2600000000002</v>
      </c>
      <c r="I12" s="7">
        <v>3027.3490000000002</v>
      </c>
      <c r="J12" s="7">
        <v>0</v>
      </c>
      <c r="K12" s="7">
        <v>0</v>
      </c>
      <c r="L12" s="7">
        <f>K12+J12+I12+H12+G12</f>
        <v>5542.6090000000004</v>
      </c>
      <c r="M12" s="43"/>
      <c r="N12" s="16">
        <v>2014</v>
      </c>
      <c r="O12" s="16">
        <v>2015</v>
      </c>
      <c r="P12" s="21">
        <v>2016</v>
      </c>
      <c r="Q12" s="21">
        <v>2017</v>
      </c>
      <c r="R12" s="21">
        <v>2018</v>
      </c>
      <c r="S12" s="21" t="s">
        <v>81</v>
      </c>
      <c r="T12" s="21"/>
    </row>
    <row r="13" spans="1:20" ht="213.75" customHeight="1" x14ac:dyDescent="0.3">
      <c r="A13" s="33" t="s">
        <v>94</v>
      </c>
      <c r="B13" s="43"/>
      <c r="C13" s="44"/>
      <c r="D13" s="8" t="s">
        <v>83</v>
      </c>
      <c r="E13" s="8" t="s">
        <v>61</v>
      </c>
      <c r="F13" s="33" t="s">
        <v>70</v>
      </c>
      <c r="G13" s="7" t="s">
        <v>74</v>
      </c>
      <c r="H13" s="7" t="s">
        <v>82</v>
      </c>
      <c r="I13" s="7" t="s">
        <v>89</v>
      </c>
      <c r="J13" s="7" t="s">
        <v>91</v>
      </c>
      <c r="K13" s="7" t="s">
        <v>91</v>
      </c>
      <c r="L13" s="7">
        <f>S13</f>
        <v>14770.34</v>
      </c>
      <c r="M13" s="43"/>
      <c r="N13" s="16">
        <f>394.19+2412.63+0.72</f>
        <v>2807.54</v>
      </c>
      <c r="O13" s="16">
        <f>425.89+2425.45+0.09</f>
        <v>2851.43</v>
      </c>
      <c r="P13" s="21">
        <f>512.55+2053.87+16.22+620.27</f>
        <v>3202.91</v>
      </c>
      <c r="Q13" s="21">
        <f>1862.87+16.22+562.58+512.56</f>
        <v>2954.23</v>
      </c>
      <c r="R13" s="21">
        <f>1862.87+16.22+562.58+512.56</f>
        <v>2954.23</v>
      </c>
      <c r="S13" s="21">
        <f>R13+Q13+P13+O13+N13</f>
        <v>14770.34</v>
      </c>
      <c r="T13" s="21"/>
    </row>
    <row r="14" spans="1:20" ht="167.25" customHeight="1" x14ac:dyDescent="0.3">
      <c r="A14" s="33" t="s">
        <v>9</v>
      </c>
      <c r="B14" s="43"/>
      <c r="C14" s="44"/>
      <c r="D14" s="8" t="s">
        <v>84</v>
      </c>
      <c r="E14" s="8" t="s">
        <v>62</v>
      </c>
      <c r="F14" s="33" t="s">
        <v>71</v>
      </c>
      <c r="G14" s="7" t="s">
        <v>66</v>
      </c>
      <c r="H14" s="7" t="s">
        <v>85</v>
      </c>
      <c r="I14" s="7" t="s">
        <v>88</v>
      </c>
      <c r="J14" s="7" t="s">
        <v>92</v>
      </c>
      <c r="K14" s="7" t="s">
        <v>92</v>
      </c>
      <c r="L14" s="7">
        <f>S14</f>
        <v>9597.64</v>
      </c>
      <c r="M14" s="43"/>
      <c r="N14" s="20">
        <f>333.19+1525.73</f>
        <v>1858.92</v>
      </c>
      <c r="O14" s="20">
        <f>366.1+1503.62</f>
        <v>1869.7199999999998</v>
      </c>
      <c r="P14" s="21">
        <f>422.73+1155.77+28.8+349.04</f>
        <v>1956.34</v>
      </c>
      <c r="Q14" s="21">
        <f>1155.76+28.8+349.04+422.73</f>
        <v>1956.33</v>
      </c>
      <c r="R14" s="21">
        <f>1155.76+28.8+349.04+422.73</f>
        <v>1956.33</v>
      </c>
      <c r="S14" s="22">
        <f>N14+P14+O14+Q14+R14</f>
        <v>9597.64</v>
      </c>
    </row>
    <row r="15" spans="1:20" ht="274.5" customHeight="1" x14ac:dyDescent="0.3">
      <c r="A15" s="33" t="s">
        <v>10</v>
      </c>
      <c r="B15" s="43" t="s">
        <v>6</v>
      </c>
      <c r="C15" s="44" t="s">
        <v>38</v>
      </c>
      <c r="D15" s="8" t="s">
        <v>36</v>
      </c>
      <c r="E15" s="8" t="s">
        <v>37</v>
      </c>
      <c r="F15" s="33">
        <v>611</v>
      </c>
      <c r="G15" s="7">
        <v>1400.45</v>
      </c>
      <c r="H15" s="7">
        <v>0</v>
      </c>
      <c r="I15" s="7">
        <v>0</v>
      </c>
      <c r="J15" s="7">
        <v>0</v>
      </c>
      <c r="K15" s="7">
        <v>0</v>
      </c>
      <c r="L15" s="7">
        <f t="shared" ref="L15:L28" si="0">K15+J15+I15+H15+G15</f>
        <v>1400.45</v>
      </c>
      <c r="M15" s="43" t="s">
        <v>30</v>
      </c>
      <c r="N15" s="20"/>
      <c r="O15" s="20"/>
    </row>
    <row r="16" spans="1:20" ht="179.25" customHeight="1" x14ac:dyDescent="0.3">
      <c r="A16" s="33" t="s">
        <v>11</v>
      </c>
      <c r="B16" s="43"/>
      <c r="C16" s="44"/>
      <c r="D16" s="8" t="s">
        <v>36</v>
      </c>
      <c r="E16" s="8" t="s">
        <v>63</v>
      </c>
      <c r="F16" s="33">
        <v>611</v>
      </c>
      <c r="G16" s="7">
        <v>124.11</v>
      </c>
      <c r="H16" s="7">
        <v>178.72</v>
      </c>
      <c r="I16" s="7">
        <v>234.59</v>
      </c>
      <c r="J16" s="7">
        <v>0</v>
      </c>
      <c r="K16" s="7">
        <v>0</v>
      </c>
      <c r="L16" s="7">
        <f t="shared" si="0"/>
        <v>537.41999999999996</v>
      </c>
      <c r="M16" s="43"/>
      <c r="N16" s="20"/>
      <c r="O16" s="20"/>
    </row>
    <row r="17" spans="1:17" ht="131.25" customHeight="1" x14ac:dyDescent="0.3">
      <c r="A17" s="33" t="s">
        <v>54</v>
      </c>
      <c r="B17" s="43"/>
      <c r="C17" s="44"/>
      <c r="D17" s="8" t="s">
        <v>36</v>
      </c>
      <c r="E17" s="8" t="s">
        <v>64</v>
      </c>
      <c r="F17" s="33">
        <v>611</v>
      </c>
      <c r="G17" s="7">
        <v>0</v>
      </c>
      <c r="H17" s="7">
        <v>35.64</v>
      </c>
      <c r="I17" s="7">
        <v>42.86</v>
      </c>
      <c r="J17" s="7">
        <v>0</v>
      </c>
      <c r="K17" s="7">
        <v>0</v>
      </c>
      <c r="L17" s="7">
        <f t="shared" si="0"/>
        <v>78.5</v>
      </c>
      <c r="M17" s="43"/>
      <c r="N17" s="20"/>
      <c r="O17" s="20"/>
    </row>
    <row r="18" spans="1:17" ht="245.25" customHeight="1" x14ac:dyDescent="0.3">
      <c r="A18" s="33" t="s">
        <v>12</v>
      </c>
      <c r="B18" s="43"/>
      <c r="C18" s="44"/>
      <c r="D18" s="8" t="s">
        <v>36</v>
      </c>
      <c r="E18" s="8" t="s">
        <v>65</v>
      </c>
      <c r="F18" s="9">
        <v>611</v>
      </c>
      <c r="G18" s="7">
        <v>799.62</v>
      </c>
      <c r="H18" s="7">
        <v>1546.43</v>
      </c>
      <c r="I18" s="7">
        <f>2159.919</f>
        <v>2159.9189999999999</v>
      </c>
      <c r="J18" s="7">
        <v>2120.86</v>
      </c>
      <c r="K18" s="7">
        <v>2120.86</v>
      </c>
      <c r="L18" s="7">
        <f t="shared" si="0"/>
        <v>8747.6890000000003</v>
      </c>
      <c r="M18" s="43"/>
      <c r="N18" s="20"/>
      <c r="O18" s="20"/>
    </row>
    <row r="19" spans="1:17" ht="276" customHeight="1" x14ac:dyDescent="0.3">
      <c r="A19" s="1" t="s">
        <v>72</v>
      </c>
      <c r="B19" s="43"/>
      <c r="C19" s="44"/>
      <c r="D19" s="8" t="s">
        <v>36</v>
      </c>
      <c r="E19" s="8" t="s">
        <v>73</v>
      </c>
      <c r="F19" s="9">
        <v>611</v>
      </c>
      <c r="G19" s="7">
        <v>0</v>
      </c>
      <c r="H19" s="7">
        <v>0</v>
      </c>
      <c r="I19" s="7">
        <f>74.6+64.66</f>
        <v>139.26</v>
      </c>
      <c r="J19" s="7">
        <v>0</v>
      </c>
      <c r="K19" s="7">
        <v>0</v>
      </c>
      <c r="L19" s="7">
        <f t="shared" si="0"/>
        <v>139.26</v>
      </c>
      <c r="M19" s="43"/>
      <c r="N19" s="20"/>
      <c r="O19" s="20"/>
    </row>
    <row r="20" spans="1:17" ht="180" customHeight="1" x14ac:dyDescent="0.3">
      <c r="A20" s="33" t="s">
        <v>13</v>
      </c>
      <c r="B20" s="43"/>
      <c r="C20" s="44"/>
      <c r="D20" s="8" t="s">
        <v>36</v>
      </c>
      <c r="E20" s="8" t="s">
        <v>40</v>
      </c>
      <c r="F20" s="9">
        <v>611</v>
      </c>
      <c r="G20" s="7">
        <v>1200</v>
      </c>
      <c r="H20" s="7">
        <v>0</v>
      </c>
      <c r="I20" s="7">
        <v>0</v>
      </c>
      <c r="J20" s="7">
        <v>0</v>
      </c>
      <c r="K20" s="7">
        <v>0</v>
      </c>
      <c r="L20" s="7">
        <f t="shared" si="0"/>
        <v>1200</v>
      </c>
      <c r="M20" s="43"/>
      <c r="N20" s="20"/>
      <c r="O20" s="20"/>
    </row>
    <row r="21" spans="1:17" ht="250.5" customHeight="1" x14ac:dyDescent="0.3">
      <c r="A21" s="31" t="s">
        <v>67</v>
      </c>
      <c r="B21" s="31"/>
      <c r="C21" s="32"/>
      <c r="D21" s="8" t="s">
        <v>36</v>
      </c>
      <c r="E21" s="8" t="s">
        <v>68</v>
      </c>
      <c r="F21" s="9" t="s">
        <v>69</v>
      </c>
      <c r="G21" s="7">
        <v>0</v>
      </c>
      <c r="H21" s="7">
        <v>200.28</v>
      </c>
      <c r="I21" s="7">
        <v>0</v>
      </c>
      <c r="J21" s="7">
        <v>0</v>
      </c>
      <c r="K21" s="7">
        <v>0</v>
      </c>
      <c r="L21" s="7">
        <f t="shared" si="0"/>
        <v>200.28</v>
      </c>
      <c r="M21" s="31"/>
      <c r="N21" s="20"/>
      <c r="O21" s="20"/>
    </row>
    <row r="22" spans="1:17" ht="109.5" customHeight="1" x14ac:dyDescent="0.3">
      <c r="A22" s="33" t="s">
        <v>14</v>
      </c>
      <c r="B22" s="33" t="s">
        <v>15</v>
      </c>
      <c r="C22" s="34" t="s">
        <v>38</v>
      </c>
      <c r="D22" s="8" t="s">
        <v>41</v>
      </c>
      <c r="E22" s="8" t="s">
        <v>39</v>
      </c>
      <c r="F22" s="9">
        <v>611</v>
      </c>
      <c r="G22" s="7">
        <v>52.8</v>
      </c>
      <c r="H22" s="7">
        <v>0</v>
      </c>
      <c r="I22" s="7">
        <v>0</v>
      </c>
      <c r="J22" s="7">
        <v>0</v>
      </c>
      <c r="K22" s="7">
        <v>0</v>
      </c>
      <c r="L22" s="7">
        <f t="shared" si="0"/>
        <v>52.8</v>
      </c>
      <c r="M22" s="33"/>
      <c r="N22" s="19"/>
      <c r="O22" s="19"/>
    </row>
    <row r="23" spans="1:17" ht="30.75" customHeight="1" x14ac:dyDescent="0.3">
      <c r="A23" s="45" t="s">
        <v>16</v>
      </c>
      <c r="B23" s="47" t="s">
        <v>6</v>
      </c>
      <c r="C23" s="50" t="s">
        <v>38</v>
      </c>
      <c r="D23" s="8" t="s">
        <v>42</v>
      </c>
      <c r="E23" s="8" t="s">
        <v>44</v>
      </c>
      <c r="F23" s="9">
        <v>611</v>
      </c>
      <c r="G23" s="7">
        <v>24.3</v>
      </c>
      <c r="H23" s="7">
        <v>0</v>
      </c>
      <c r="I23" s="7">
        <v>0</v>
      </c>
      <c r="J23" s="7">
        <v>0</v>
      </c>
      <c r="K23" s="7">
        <v>0</v>
      </c>
      <c r="L23" s="7">
        <f t="shared" si="0"/>
        <v>24.3</v>
      </c>
      <c r="M23" s="45" t="s">
        <v>31</v>
      </c>
      <c r="N23" s="19"/>
      <c r="O23" s="19"/>
    </row>
    <row r="24" spans="1:17" ht="30.75" customHeight="1" x14ac:dyDescent="0.3">
      <c r="A24" s="45"/>
      <c r="B24" s="48"/>
      <c r="C24" s="51"/>
      <c r="D24" s="8" t="s">
        <v>42</v>
      </c>
      <c r="E24" s="8" t="s">
        <v>44</v>
      </c>
      <c r="F24" s="9">
        <v>621</v>
      </c>
      <c r="G24" s="7">
        <v>7.6</v>
      </c>
      <c r="H24" s="7">
        <v>0</v>
      </c>
      <c r="I24" s="7">
        <v>0</v>
      </c>
      <c r="J24" s="7">
        <v>0</v>
      </c>
      <c r="K24" s="7">
        <v>0</v>
      </c>
      <c r="L24" s="7">
        <f t="shared" si="0"/>
        <v>7.6</v>
      </c>
      <c r="M24" s="45"/>
      <c r="N24" s="19"/>
      <c r="O24" s="19"/>
    </row>
    <row r="25" spans="1:17" ht="30.75" customHeight="1" x14ac:dyDescent="0.3">
      <c r="A25" s="45"/>
      <c r="B25" s="48"/>
      <c r="C25" s="51"/>
      <c r="D25" s="8" t="s">
        <v>36</v>
      </c>
      <c r="E25" s="8" t="s">
        <v>44</v>
      </c>
      <c r="F25" s="9">
        <v>611</v>
      </c>
      <c r="G25" s="7">
        <v>50.89</v>
      </c>
      <c r="H25" s="7">
        <v>0</v>
      </c>
      <c r="I25" s="7">
        <v>0</v>
      </c>
      <c r="J25" s="7">
        <v>0</v>
      </c>
      <c r="K25" s="7">
        <v>0</v>
      </c>
      <c r="L25" s="7">
        <f t="shared" si="0"/>
        <v>50.89</v>
      </c>
      <c r="M25" s="45"/>
      <c r="N25" s="19"/>
      <c r="O25" s="19"/>
    </row>
    <row r="26" spans="1:17" ht="41.25" customHeight="1" x14ac:dyDescent="0.3">
      <c r="A26" s="45"/>
      <c r="B26" s="48"/>
      <c r="C26" s="51"/>
      <c r="D26" s="8" t="s">
        <v>43</v>
      </c>
      <c r="E26" s="8" t="s">
        <v>44</v>
      </c>
      <c r="F26" s="9">
        <v>244</v>
      </c>
      <c r="G26" s="7">
        <f>17+13.3</f>
        <v>30.3</v>
      </c>
      <c r="H26" s="7">
        <v>0</v>
      </c>
      <c r="I26" s="7">
        <v>0</v>
      </c>
      <c r="J26" s="7">
        <v>0</v>
      </c>
      <c r="K26" s="7">
        <v>0</v>
      </c>
      <c r="L26" s="7">
        <f t="shared" si="0"/>
        <v>30.3</v>
      </c>
      <c r="M26" s="45"/>
      <c r="N26" s="19"/>
      <c r="O26" s="19"/>
    </row>
    <row r="27" spans="1:17" ht="229.5" customHeight="1" x14ac:dyDescent="0.3">
      <c r="A27" s="33" t="s">
        <v>52</v>
      </c>
      <c r="B27" s="48"/>
      <c r="C27" s="51"/>
      <c r="D27" s="8" t="s">
        <v>36</v>
      </c>
      <c r="E27" s="8" t="s">
        <v>53</v>
      </c>
      <c r="F27" s="9">
        <v>611</v>
      </c>
      <c r="G27" s="7">
        <v>43.17</v>
      </c>
      <c r="H27" s="7">
        <v>0</v>
      </c>
      <c r="I27" s="7">
        <v>0</v>
      </c>
      <c r="J27" s="7">
        <v>0</v>
      </c>
      <c r="K27" s="7">
        <v>0</v>
      </c>
      <c r="L27" s="7">
        <f t="shared" si="0"/>
        <v>43.17</v>
      </c>
      <c r="M27" s="33"/>
      <c r="N27" s="19"/>
      <c r="O27" s="19"/>
    </row>
    <row r="28" spans="1:17" ht="261" customHeight="1" x14ac:dyDescent="0.3">
      <c r="A28" s="33" t="s">
        <v>57</v>
      </c>
      <c r="B28" s="49"/>
      <c r="C28" s="51"/>
      <c r="D28" s="8" t="s">
        <v>36</v>
      </c>
      <c r="E28" s="8" t="s">
        <v>58</v>
      </c>
      <c r="F28" s="9" t="s">
        <v>59</v>
      </c>
      <c r="G28" s="7">
        <v>0</v>
      </c>
      <c r="H28" s="7">
        <v>2.02</v>
      </c>
      <c r="I28" s="7">
        <v>0</v>
      </c>
      <c r="J28" s="7">
        <v>0</v>
      </c>
      <c r="K28" s="7">
        <v>0</v>
      </c>
      <c r="L28" s="7">
        <f t="shared" si="0"/>
        <v>2.02</v>
      </c>
      <c r="M28" s="33"/>
      <c r="N28" s="19"/>
      <c r="O28" s="19"/>
    </row>
    <row r="29" spans="1:17" ht="217.5" customHeight="1" x14ac:dyDescent="0.3">
      <c r="A29" s="3" t="s">
        <v>86</v>
      </c>
      <c r="B29" s="35"/>
      <c r="C29" s="52"/>
      <c r="D29" s="8" t="s">
        <v>36</v>
      </c>
      <c r="E29" s="4" t="s">
        <v>87</v>
      </c>
      <c r="F29" s="9">
        <v>611</v>
      </c>
      <c r="G29" s="7">
        <v>0</v>
      </c>
      <c r="H29" s="7">
        <v>0</v>
      </c>
      <c r="I29" s="7">
        <f>2.021</f>
        <v>2.0209999999999999</v>
      </c>
      <c r="J29" s="7">
        <v>0</v>
      </c>
      <c r="K29" s="7">
        <v>0</v>
      </c>
      <c r="L29" s="7">
        <f>G29+H29+I29+J29+K29</f>
        <v>2.0209999999999999</v>
      </c>
      <c r="M29" s="33"/>
      <c r="N29" s="19"/>
      <c r="O29" s="19"/>
    </row>
    <row r="30" spans="1:17" ht="14.25" customHeight="1" x14ac:dyDescent="0.3">
      <c r="A30" s="23" t="s">
        <v>17</v>
      </c>
      <c r="B30" s="33"/>
      <c r="C30" s="8"/>
      <c r="D30" s="8"/>
      <c r="E30" s="8"/>
      <c r="F30" s="33"/>
      <c r="G30" s="2">
        <f>19408.66+2807.54+1858.92+1400.45+124.11+799.62+1200+52.8+24.3+7.6+50.89+30.3+43.17</f>
        <v>27808.359999999997</v>
      </c>
      <c r="H30" s="2">
        <v>28575.19</v>
      </c>
      <c r="I30" s="2">
        <f>I11+I12+P13+P14+I15+I16+I17+I18+I19+I20+I21+I29</f>
        <v>29080.118999999995</v>
      </c>
      <c r="J30" s="2">
        <f>J11+J12+Q13+Q14+J15+J16+J17+J18+J19+J20+J21+J29</f>
        <v>28885.1</v>
      </c>
      <c r="K30" s="2">
        <f>K11+K12+R13+R14+K15+K16+K17+K18+K19+K20+K21+K29</f>
        <v>28885.1</v>
      </c>
      <c r="L30" s="2">
        <f>G30+H30+I30+J30+K30</f>
        <v>143233.86900000001</v>
      </c>
      <c r="M30" s="24"/>
      <c r="N30" s="25"/>
      <c r="O30" s="25"/>
      <c r="Q30" s="26"/>
    </row>
    <row r="31" spans="1:17" ht="135.75" customHeight="1" x14ac:dyDescent="0.3">
      <c r="A31" s="33" t="s">
        <v>78</v>
      </c>
      <c r="B31" s="33" t="s">
        <v>6</v>
      </c>
      <c r="C31" s="8"/>
      <c r="D31" s="8"/>
      <c r="E31" s="8"/>
      <c r="F31" s="33"/>
      <c r="G31" s="7"/>
      <c r="H31" s="7"/>
      <c r="I31" s="7"/>
      <c r="J31" s="7"/>
      <c r="K31" s="7"/>
      <c r="L31" s="7"/>
      <c r="M31" s="33"/>
      <c r="N31" s="19"/>
      <c r="O31" s="19"/>
    </row>
    <row r="32" spans="1:17" ht="182.25" customHeight="1" x14ac:dyDescent="0.3">
      <c r="A32" s="33" t="s">
        <v>18</v>
      </c>
      <c r="B32" s="33" t="s">
        <v>6</v>
      </c>
      <c r="C32" s="34" t="s">
        <v>38</v>
      </c>
      <c r="D32" s="8" t="s">
        <v>42</v>
      </c>
      <c r="E32" s="8" t="s">
        <v>45</v>
      </c>
      <c r="F32" s="9">
        <v>611</v>
      </c>
      <c r="G32" s="7">
        <v>137.5</v>
      </c>
      <c r="H32" s="7">
        <v>0</v>
      </c>
      <c r="I32" s="7">
        <v>0</v>
      </c>
      <c r="J32" s="7">
        <v>0</v>
      </c>
      <c r="K32" s="7">
        <v>0</v>
      </c>
      <c r="L32" s="7">
        <f>G32+H32+I32+J32</f>
        <v>137.5</v>
      </c>
      <c r="M32" s="33" t="s">
        <v>32</v>
      </c>
      <c r="N32" s="19"/>
      <c r="O32" s="19"/>
    </row>
    <row r="33" spans="1:15" ht="18" customHeight="1" x14ac:dyDescent="0.3">
      <c r="A33" s="27" t="s">
        <v>19</v>
      </c>
      <c r="B33" s="33"/>
      <c r="C33" s="8"/>
      <c r="D33" s="8"/>
      <c r="E33" s="8"/>
      <c r="F33" s="33"/>
      <c r="G33" s="2">
        <v>137.5</v>
      </c>
      <c r="H33" s="2">
        <f>H32</f>
        <v>0</v>
      </c>
      <c r="I33" s="2">
        <f t="shared" ref="I33:K33" si="1">I32</f>
        <v>0</v>
      </c>
      <c r="J33" s="2">
        <f t="shared" si="1"/>
        <v>0</v>
      </c>
      <c r="K33" s="2">
        <f t="shared" si="1"/>
        <v>0</v>
      </c>
      <c r="L33" s="2">
        <f>G33+H33+I33+J33</f>
        <v>137.5</v>
      </c>
      <c r="M33" s="33"/>
      <c r="N33" s="19"/>
      <c r="O33" s="19"/>
    </row>
    <row r="34" spans="1:15" ht="76.5" customHeight="1" x14ac:dyDescent="0.3">
      <c r="A34" s="33" t="s">
        <v>79</v>
      </c>
      <c r="B34" s="33" t="s">
        <v>6</v>
      </c>
      <c r="C34" s="8"/>
      <c r="D34" s="8"/>
      <c r="E34" s="8"/>
      <c r="F34" s="33"/>
      <c r="G34" s="7"/>
      <c r="H34" s="7"/>
      <c r="I34" s="7"/>
      <c r="J34" s="7"/>
      <c r="K34" s="7"/>
      <c r="L34" s="7"/>
      <c r="M34" s="33"/>
      <c r="N34" s="19"/>
      <c r="O34" s="19"/>
    </row>
    <row r="35" spans="1:15" ht="23.25" customHeight="1" x14ac:dyDescent="0.3">
      <c r="A35" s="45" t="s">
        <v>7</v>
      </c>
      <c r="B35" s="45" t="s">
        <v>6</v>
      </c>
      <c r="C35" s="46" t="s">
        <v>38</v>
      </c>
      <c r="D35" s="8" t="s">
        <v>42</v>
      </c>
      <c r="E35" s="8" t="s">
        <v>50</v>
      </c>
      <c r="F35" s="9">
        <v>611</v>
      </c>
      <c r="G35" s="7">
        <v>138.24</v>
      </c>
      <c r="H35" s="7">
        <v>0</v>
      </c>
      <c r="I35" s="7">
        <v>0</v>
      </c>
      <c r="J35" s="7">
        <v>0</v>
      </c>
      <c r="K35" s="7">
        <v>0</v>
      </c>
      <c r="L35" s="7">
        <f t="shared" ref="L35:L41" si="2">G35+H35+I35+J35</f>
        <v>138.24</v>
      </c>
      <c r="M35" s="45" t="s">
        <v>33</v>
      </c>
      <c r="N35" s="19"/>
      <c r="O35" s="19"/>
    </row>
    <row r="36" spans="1:15" ht="23.25" customHeight="1" x14ac:dyDescent="0.3">
      <c r="A36" s="45"/>
      <c r="B36" s="45"/>
      <c r="C36" s="46"/>
      <c r="D36" s="8" t="s">
        <v>42</v>
      </c>
      <c r="E36" s="8" t="s">
        <v>50</v>
      </c>
      <c r="F36" s="9">
        <v>621</v>
      </c>
      <c r="G36" s="7">
        <v>47.62</v>
      </c>
      <c r="H36" s="7">
        <v>0</v>
      </c>
      <c r="I36" s="7">
        <v>0</v>
      </c>
      <c r="J36" s="7">
        <v>0</v>
      </c>
      <c r="K36" s="7">
        <v>0</v>
      </c>
      <c r="L36" s="7">
        <f t="shared" si="2"/>
        <v>47.62</v>
      </c>
      <c r="M36" s="45"/>
      <c r="N36" s="19"/>
      <c r="O36" s="19"/>
    </row>
    <row r="37" spans="1:15" ht="23.25" customHeight="1" x14ac:dyDescent="0.3">
      <c r="A37" s="45"/>
      <c r="B37" s="45"/>
      <c r="C37" s="46"/>
      <c r="D37" s="8" t="s">
        <v>36</v>
      </c>
      <c r="E37" s="8" t="s">
        <v>50</v>
      </c>
      <c r="F37" s="9">
        <v>611</v>
      </c>
      <c r="G37" s="7">
        <v>102.44</v>
      </c>
      <c r="H37" s="7">
        <v>0</v>
      </c>
      <c r="I37" s="7">
        <v>0</v>
      </c>
      <c r="J37" s="7">
        <v>0</v>
      </c>
      <c r="K37" s="7">
        <v>0</v>
      </c>
      <c r="L37" s="7">
        <f t="shared" si="2"/>
        <v>102.44</v>
      </c>
      <c r="M37" s="45"/>
      <c r="N37" s="19"/>
      <c r="O37" s="19"/>
    </row>
    <row r="38" spans="1:15" ht="110.25" customHeight="1" x14ac:dyDescent="0.3">
      <c r="A38" s="45"/>
      <c r="B38" s="45"/>
      <c r="C38" s="46"/>
      <c r="D38" s="8" t="s">
        <v>43</v>
      </c>
      <c r="E38" s="8" t="s">
        <v>50</v>
      </c>
      <c r="F38" s="9">
        <v>244</v>
      </c>
      <c r="G38" s="7">
        <v>65</v>
      </c>
      <c r="H38" s="7">
        <v>0</v>
      </c>
      <c r="I38" s="7">
        <v>0</v>
      </c>
      <c r="J38" s="7">
        <v>0</v>
      </c>
      <c r="K38" s="7">
        <v>0</v>
      </c>
      <c r="L38" s="7">
        <f t="shared" si="2"/>
        <v>65</v>
      </c>
      <c r="M38" s="45"/>
      <c r="N38" s="19"/>
      <c r="O38" s="19"/>
    </row>
    <row r="39" spans="1:15" ht="132.75" customHeight="1" x14ac:dyDescent="0.3">
      <c r="A39" s="33" t="s">
        <v>20</v>
      </c>
      <c r="B39" s="33" t="s">
        <v>6</v>
      </c>
      <c r="C39" s="34" t="s">
        <v>38</v>
      </c>
      <c r="D39" s="8" t="s">
        <v>36</v>
      </c>
      <c r="E39" s="8" t="s">
        <v>48</v>
      </c>
      <c r="F39" s="9">
        <v>611</v>
      </c>
      <c r="G39" s="7">
        <v>55.8</v>
      </c>
      <c r="H39" s="7">
        <v>0</v>
      </c>
      <c r="I39" s="7">
        <v>0</v>
      </c>
      <c r="J39" s="7">
        <v>0</v>
      </c>
      <c r="K39" s="7">
        <v>0</v>
      </c>
      <c r="L39" s="7">
        <f t="shared" si="2"/>
        <v>55.8</v>
      </c>
      <c r="M39" s="33" t="s">
        <v>34</v>
      </c>
      <c r="N39" s="19"/>
      <c r="O39" s="19"/>
    </row>
    <row r="40" spans="1:15" ht="132" customHeight="1" x14ac:dyDescent="0.3">
      <c r="A40" s="33" t="s">
        <v>21</v>
      </c>
      <c r="B40" s="33" t="s">
        <v>6</v>
      </c>
      <c r="C40" s="34" t="s">
        <v>38</v>
      </c>
      <c r="D40" s="8" t="s">
        <v>42</v>
      </c>
      <c r="E40" s="8" t="s">
        <v>49</v>
      </c>
      <c r="F40" s="9">
        <v>611</v>
      </c>
      <c r="G40" s="7">
        <v>130.19999999999999</v>
      </c>
      <c r="H40" s="7">
        <v>0</v>
      </c>
      <c r="I40" s="7">
        <v>0</v>
      </c>
      <c r="J40" s="7">
        <v>0</v>
      </c>
      <c r="K40" s="7">
        <v>0</v>
      </c>
      <c r="L40" s="7">
        <f t="shared" si="2"/>
        <v>130.19999999999999</v>
      </c>
      <c r="M40" s="30"/>
      <c r="N40" s="28"/>
      <c r="O40" s="28"/>
    </row>
    <row r="41" spans="1:15" ht="144" customHeight="1" x14ac:dyDescent="0.3">
      <c r="A41" s="33" t="s">
        <v>22</v>
      </c>
      <c r="B41" s="33" t="s">
        <v>6</v>
      </c>
      <c r="C41" s="34" t="s">
        <v>38</v>
      </c>
      <c r="D41" s="8" t="s">
        <v>42</v>
      </c>
      <c r="E41" s="8" t="s">
        <v>23</v>
      </c>
      <c r="F41" s="9">
        <v>611</v>
      </c>
      <c r="G41" s="7">
        <v>0.1</v>
      </c>
      <c r="H41" s="7">
        <v>0</v>
      </c>
      <c r="I41" s="7">
        <v>0</v>
      </c>
      <c r="J41" s="7">
        <v>0</v>
      </c>
      <c r="K41" s="7">
        <v>0</v>
      </c>
      <c r="L41" s="7">
        <f t="shared" si="2"/>
        <v>0.1</v>
      </c>
      <c r="M41" s="31" t="s">
        <v>35</v>
      </c>
      <c r="N41" s="20"/>
      <c r="O41" s="20"/>
    </row>
    <row r="42" spans="1:15" ht="129.75" customHeight="1" x14ac:dyDescent="0.3">
      <c r="A42" s="33" t="s">
        <v>21</v>
      </c>
      <c r="B42" s="33" t="s">
        <v>6</v>
      </c>
      <c r="C42" s="34" t="s">
        <v>38</v>
      </c>
      <c r="D42" s="8" t="s">
        <v>42</v>
      </c>
      <c r="E42" s="8" t="s">
        <v>47</v>
      </c>
      <c r="F42" s="9">
        <v>611</v>
      </c>
      <c r="G42" s="7">
        <v>47.1</v>
      </c>
      <c r="H42" s="7">
        <v>0</v>
      </c>
      <c r="I42" s="7">
        <v>0</v>
      </c>
      <c r="J42" s="7">
        <v>0</v>
      </c>
      <c r="K42" s="7">
        <v>0</v>
      </c>
      <c r="L42" s="7">
        <f>G42</f>
        <v>47.1</v>
      </c>
      <c r="M42" s="42"/>
      <c r="N42" s="28"/>
      <c r="O42" s="28"/>
    </row>
    <row r="43" spans="1:15" ht="226.5" customHeight="1" x14ac:dyDescent="0.3">
      <c r="A43" s="33" t="s">
        <v>24</v>
      </c>
      <c r="B43" s="33" t="s">
        <v>6</v>
      </c>
      <c r="C43" s="34" t="s">
        <v>38</v>
      </c>
      <c r="D43" s="8" t="s">
        <v>42</v>
      </c>
      <c r="E43" s="8" t="s">
        <v>46</v>
      </c>
      <c r="F43" s="33">
        <v>611</v>
      </c>
      <c r="G43" s="7">
        <v>11.78</v>
      </c>
      <c r="H43" s="7">
        <v>0</v>
      </c>
      <c r="I43" s="7">
        <v>0</v>
      </c>
      <c r="J43" s="7">
        <v>0</v>
      </c>
      <c r="K43" s="7">
        <v>0</v>
      </c>
      <c r="L43" s="7">
        <f>G43</f>
        <v>11.78</v>
      </c>
      <c r="M43" s="42"/>
      <c r="N43" s="28"/>
      <c r="O43" s="28"/>
    </row>
    <row r="44" spans="1:15" ht="20.25" customHeight="1" x14ac:dyDescent="0.3">
      <c r="A44" s="27" t="s">
        <v>25</v>
      </c>
      <c r="B44" s="33"/>
      <c r="C44" s="8"/>
      <c r="D44" s="8"/>
      <c r="E44" s="8"/>
      <c r="F44" s="33"/>
      <c r="G44" s="2">
        <f t="shared" ref="G44:K44" si="3">G43+G42+G41+G40+G39+G38+G37+G36+G35</f>
        <v>598.28</v>
      </c>
      <c r="H44" s="2">
        <f t="shared" si="3"/>
        <v>0</v>
      </c>
      <c r="I44" s="2">
        <f t="shared" si="3"/>
        <v>0</v>
      </c>
      <c r="J44" s="2">
        <f t="shared" si="3"/>
        <v>0</v>
      </c>
      <c r="K44" s="2">
        <f t="shared" si="3"/>
        <v>0</v>
      </c>
      <c r="L44" s="2">
        <f>L43+L42+L41+L40+L39+L38+L37+L36+L35</f>
        <v>598.28</v>
      </c>
      <c r="M44" s="33"/>
      <c r="N44" s="19"/>
      <c r="O44" s="19"/>
    </row>
    <row r="45" spans="1:15" ht="20.25" customHeight="1" x14ac:dyDescent="0.3">
      <c r="A45" s="33" t="s">
        <v>26</v>
      </c>
      <c r="B45" s="33"/>
      <c r="C45" s="8"/>
      <c r="D45" s="8"/>
      <c r="E45" s="8"/>
      <c r="F45" s="33"/>
      <c r="G45" s="2">
        <f t="shared" ref="G45:K45" si="4">G30+G33+G44</f>
        <v>28544.139999999996</v>
      </c>
      <c r="H45" s="2">
        <f t="shared" si="4"/>
        <v>28575.19</v>
      </c>
      <c r="I45" s="2">
        <f>I30+I33+I44</f>
        <v>29080.118999999995</v>
      </c>
      <c r="J45" s="2">
        <f t="shared" si="4"/>
        <v>28885.1</v>
      </c>
      <c r="K45" s="2">
        <f t="shared" si="4"/>
        <v>28885.1</v>
      </c>
      <c r="L45" s="2">
        <f>L30+L33+L44</f>
        <v>143969.649</v>
      </c>
      <c r="M45" s="33"/>
      <c r="N45" s="19"/>
      <c r="O45" s="19"/>
    </row>
    <row r="46" spans="1:15" ht="18" customHeight="1" x14ac:dyDescent="0.3"/>
    <row r="47" spans="1:15" ht="18" customHeight="1" x14ac:dyDescent="0.3"/>
    <row r="48" spans="1:15" ht="33.75" customHeight="1" x14ac:dyDescent="0.3">
      <c r="A48" s="41" t="s">
        <v>77</v>
      </c>
      <c r="B48" s="41"/>
      <c r="C48" s="29"/>
      <c r="D48" s="29"/>
      <c r="E48" s="29"/>
      <c r="F48" s="13" t="s">
        <v>75</v>
      </c>
    </row>
    <row r="49" ht="18" customHeight="1" x14ac:dyDescent="0.3"/>
    <row r="50" ht="22.5" customHeight="1" x14ac:dyDescent="0.3"/>
    <row r="51" ht="22.5" customHeight="1" x14ac:dyDescent="0.3"/>
    <row r="52" ht="22.5" customHeight="1" x14ac:dyDescent="0.3"/>
    <row r="53" ht="24" customHeight="1" x14ac:dyDescent="0.3"/>
    <row r="54" ht="24" customHeight="1" x14ac:dyDescent="0.3"/>
    <row r="55" ht="24" customHeight="1" x14ac:dyDescent="0.3"/>
    <row r="56" ht="24" customHeight="1" x14ac:dyDescent="0.3"/>
    <row r="57" ht="24" customHeight="1" x14ac:dyDescent="0.3"/>
    <row r="58" ht="24" customHeight="1" x14ac:dyDescent="0.3"/>
    <row r="59" ht="24" customHeight="1" x14ac:dyDescent="0.3"/>
    <row r="60" ht="24" customHeight="1" x14ac:dyDescent="0.3"/>
    <row r="61" ht="24" customHeight="1" x14ac:dyDescent="0.3"/>
    <row r="62" ht="24" customHeight="1" x14ac:dyDescent="0.3"/>
    <row r="63" ht="24" customHeight="1" x14ac:dyDescent="0.3"/>
    <row r="64" ht="24" customHeight="1" x14ac:dyDescent="0.3"/>
    <row r="65" ht="24" customHeight="1" x14ac:dyDescent="0.3"/>
    <row r="66" ht="24" customHeight="1" x14ac:dyDescent="0.3"/>
    <row r="67" ht="24" customHeight="1" x14ac:dyDescent="0.3"/>
    <row r="68" ht="24" customHeight="1" x14ac:dyDescent="0.3"/>
    <row r="69" ht="24" customHeight="1" x14ac:dyDescent="0.3"/>
    <row r="70" ht="24" customHeight="1" x14ac:dyDescent="0.3"/>
    <row r="71" ht="24" customHeight="1" x14ac:dyDescent="0.3"/>
    <row r="72" ht="24" customHeight="1" x14ac:dyDescent="0.3"/>
    <row r="73" ht="24" customHeight="1" x14ac:dyDescent="0.3"/>
    <row r="74" ht="24" customHeight="1" x14ac:dyDescent="0.3"/>
    <row r="75" ht="24" customHeight="1" x14ac:dyDescent="0.3"/>
    <row r="76" ht="24" customHeight="1" x14ac:dyDescent="0.3"/>
    <row r="77" ht="24" customHeight="1" x14ac:dyDescent="0.3"/>
    <row r="78" ht="24" customHeight="1" x14ac:dyDescent="0.3"/>
    <row r="79" ht="24" customHeight="1" x14ac:dyDescent="0.3"/>
    <row r="80" ht="24" customHeight="1" x14ac:dyDescent="0.3"/>
    <row r="81" ht="24" customHeight="1" x14ac:dyDescent="0.3"/>
    <row r="82" ht="24" customHeight="1" x14ac:dyDescent="0.3"/>
    <row r="83" ht="24" customHeight="1" x14ac:dyDescent="0.3"/>
    <row r="84" ht="24" customHeight="1" x14ac:dyDescent="0.3"/>
    <row r="85" ht="24" customHeight="1" x14ac:dyDescent="0.3"/>
    <row r="86" ht="24" customHeight="1" x14ac:dyDescent="0.3"/>
    <row r="87" ht="24" customHeight="1" x14ac:dyDescent="0.3"/>
    <row r="88" ht="24" customHeight="1" x14ac:dyDescent="0.3"/>
    <row r="89" ht="24" customHeight="1" x14ac:dyDescent="0.3"/>
    <row r="90" ht="24" customHeight="1" x14ac:dyDescent="0.3"/>
  </sheetData>
  <mergeCells count="25">
    <mergeCell ref="I1:M1"/>
    <mergeCell ref="I2:M2"/>
    <mergeCell ref="M35:M38"/>
    <mergeCell ref="A6:A8"/>
    <mergeCell ref="B6:B8"/>
    <mergeCell ref="C6:F7"/>
    <mergeCell ref="M6:M8"/>
    <mergeCell ref="M11:M14"/>
    <mergeCell ref="B11:B14"/>
    <mergeCell ref="C11:C14"/>
    <mergeCell ref="G6:L7"/>
    <mergeCell ref="A3:M4"/>
    <mergeCell ref="A9:M9"/>
    <mergeCell ref="A48:B48"/>
    <mergeCell ref="M42:M43"/>
    <mergeCell ref="B15:B20"/>
    <mergeCell ref="C15:C20"/>
    <mergeCell ref="A23:A26"/>
    <mergeCell ref="A35:A38"/>
    <mergeCell ref="B35:B38"/>
    <mergeCell ref="C35:C38"/>
    <mergeCell ref="M15:M20"/>
    <mergeCell ref="M23:M26"/>
    <mergeCell ref="B23:B28"/>
    <mergeCell ref="C23:C29"/>
  </mergeCells>
  <pageMargins left="0.31496062992125984" right="0.31496062992125984" top="0.74803149606299213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2016-06-09T10:57:44Z</dcterms:modified>
</cp:coreProperties>
</file>