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3" sheetId="3" r:id="rId2"/>
  </sheets>
  <calcPr calcId="145621" refMode="R1C1"/>
</workbook>
</file>

<file path=xl/calcChain.xml><?xml version="1.0" encoding="utf-8"?>
<calcChain xmlns="http://schemas.openxmlformats.org/spreadsheetml/2006/main">
  <c r="M20" i="1" l="1"/>
  <c r="M36" i="1"/>
  <c r="M37" i="1"/>
  <c r="M43" i="1"/>
  <c r="M41" i="1"/>
  <c r="M52" i="1"/>
  <c r="M17" i="1"/>
  <c r="N59" i="1"/>
  <c r="O36" i="1"/>
  <c r="O37" i="1" s="1"/>
  <c r="N36" i="1"/>
  <c r="N37" i="1" s="1"/>
  <c r="O20" i="1"/>
  <c r="O34" i="1" s="1"/>
  <c r="N20" i="1"/>
  <c r="N34" i="1" s="1"/>
  <c r="O52" i="1"/>
  <c r="N52" i="1"/>
  <c r="O59" i="1"/>
  <c r="M59" i="1"/>
  <c r="O43" i="1"/>
  <c r="O41" i="1"/>
  <c r="O45" i="1" s="1"/>
  <c r="N43" i="1"/>
  <c r="N45" i="1" s="1"/>
  <c r="N41" i="1"/>
  <c r="M45" i="1"/>
  <c r="N17" i="1"/>
  <c r="O17" i="1"/>
  <c r="G20" i="1"/>
  <c r="N25" i="1" s="1"/>
  <c r="H20" i="1"/>
  <c r="F20" i="1"/>
  <c r="M32" i="1" s="1"/>
  <c r="M23" i="1" l="1"/>
  <c r="M25" i="1"/>
  <c r="M29" i="1"/>
  <c r="M34" i="1"/>
  <c r="N27" i="1"/>
  <c r="N32" i="1"/>
  <c r="O23" i="1"/>
  <c r="O27" i="1"/>
  <c r="O32" i="1"/>
  <c r="N23" i="1"/>
  <c r="M27" i="1"/>
  <c r="N29" i="1"/>
  <c r="O25" i="1"/>
  <c r="O29" i="1"/>
</calcChain>
</file>

<file path=xl/sharedStrings.xml><?xml version="1.0" encoding="utf-8"?>
<sst xmlns="http://schemas.openxmlformats.org/spreadsheetml/2006/main" count="89" uniqueCount="57">
  <si>
    <t>Значение показателя объема услуги (работы)</t>
  </si>
  <si>
    <t>Библиотечное, библиографическое и информационное обслуживание пользователей библиотеки</t>
  </si>
  <si>
    <t>Наименование работы и ее содержание</t>
  </si>
  <si>
    <t>Библиографическая обработка документов и создание каталогов</t>
  </si>
  <si>
    <t>Основное мероприятие 1.1.Обеспечение деятельности (оказания услуг) подведомственными учреждениями</t>
  </si>
  <si>
    <t>Наименование услугии ее содержание</t>
  </si>
  <si>
    <t>Наименование услуги и ее содержание</t>
  </si>
  <si>
    <t>4. Реализация дополнительных предпрофессиональных программ в области искусств (струнные инструменты)</t>
  </si>
  <si>
    <t>5. Реализация дополнительных предпрофессиональных программ в области искусств (хореографическое творчество)</t>
  </si>
  <si>
    <t>Показ концертных (организация показа) и концертных программ</t>
  </si>
  <si>
    <t>Организация деятельности клубных формирований и формирований самодеятельного народного творчества</t>
  </si>
  <si>
    <t>Показатель объема работы. Количество клубных формирований (единица)</t>
  </si>
  <si>
    <t>Показ (организация показа) спектаклей (театральных постановок)</t>
  </si>
  <si>
    <t>Создание спектаклей</t>
  </si>
  <si>
    <t>Публичный показ музейных предметов, музейных коллекций</t>
  </si>
  <si>
    <t>Показатель объема услуги. Число посетителей (человек)</t>
  </si>
  <si>
    <t>Формирование, учет, изучение, обеспечение физического сохранения и безопасности музейных предметов, музейных коллекций</t>
  </si>
  <si>
    <t>Показатель объема работы. Количество предметов (единица)</t>
  </si>
  <si>
    <t>Основное мероприятие 1.2.Обеспечение деятельности (предоставление услуг) подведомственными учреждениями</t>
  </si>
  <si>
    <t>от «03» октября 2013 г. № 235</t>
  </si>
  <si>
    <t>Приложение № 17 к муниципальной программе</t>
  </si>
  <si>
    <t>Прогноз сводных показателей муниципальных заданий</t>
  </si>
  <si>
    <t>Наименование услуги, показателя объема услуги (работы)</t>
  </si>
  <si>
    <t>6. Реализация дополнительных предпрофессиональных программ в области искусств (народные инструменты)</t>
  </si>
  <si>
    <t>Расходы местного бюджета на оказание (выполнение)  муниципальной услуги (работы) тыс.руб.</t>
  </si>
  <si>
    <t>Показатель объема услуги   Количество посещений (единица)</t>
  </si>
  <si>
    <t>в т.ч.</t>
  </si>
  <si>
    <t>Показатель объема услуги Число обучающихся</t>
  </si>
  <si>
    <t>Основное мероприятие       3.1 Обеспечение деятельности (предоставление услуг) подведомственными учреждениями</t>
  </si>
  <si>
    <t>Показатель объема услуги Число зрителей (человек)</t>
  </si>
  <si>
    <t>Основное мероприятие 2.1 Обеспечение деятельности (предоставление услуг) подведомственными учреждениями</t>
  </si>
  <si>
    <t>Показатель объема работы Количество новых постановок (единица)</t>
  </si>
  <si>
    <t>Основное мероприятие             2.1 Обеспечение деятельности (предоставление услуг) подведомственными учреждениями</t>
  </si>
  <si>
    <t>Начальник Отдела культуры администрации города Шарыпово</t>
  </si>
  <si>
    <t>М.А. Шереметьева</t>
  </si>
  <si>
    <t>2012 г</t>
  </si>
  <si>
    <t>2013 г</t>
  </si>
  <si>
    <t>2014 г</t>
  </si>
  <si>
    <t>2015 г</t>
  </si>
  <si>
    <t>2016 г</t>
  </si>
  <si>
    <t>2017 г</t>
  </si>
  <si>
    <t>2018 г</t>
  </si>
  <si>
    <t>2. Реализация дополнительных предпрофессиональных программ в области искусств (фортепиано)</t>
  </si>
  <si>
    <t>3. Реализация дополнительных предпрофессиональных программ в области искусств (духовые и ударные инструменты)</t>
  </si>
  <si>
    <t>"Развитие культуры"</t>
  </si>
  <si>
    <t xml:space="preserve">Подпрограмма 3 «Обеспечение условий реализации программы и прочие мероприятия» </t>
  </si>
  <si>
    <t>Показатель объема работы   Количество документов (единица)</t>
  </si>
  <si>
    <t>Подпрограмма 1 «Сохранение культурного наследия» (задача 1)</t>
  </si>
  <si>
    <t>Подпрограмма 1. «Сохранение культурного наследия» (задача 2)</t>
  </si>
  <si>
    <t>Подпрограмма 2. «Поддержка искусства и народного творчества» (задача 2)</t>
  </si>
  <si>
    <t>Подпрограмма 2.            «Поддержка искусства и народного творчества» (задача 1)</t>
  </si>
  <si>
    <r>
      <t>1</t>
    </r>
    <r>
      <rPr>
        <sz val="10"/>
        <rFont val="Times New Roman"/>
        <family val="1"/>
        <charset val="204"/>
      </rPr>
      <t>. Реализация дополнительных предпрофессиональных программ в области искусств (живопись)</t>
    </r>
  </si>
  <si>
    <r>
      <t xml:space="preserve">7. Реализация дополнительных </t>
    </r>
    <r>
      <rPr>
        <b/>
        <u/>
        <sz val="10"/>
        <rFont val="Times New Roman"/>
        <family val="1"/>
        <charset val="204"/>
      </rPr>
      <t>общеразвивающих программ</t>
    </r>
  </si>
  <si>
    <r>
      <t xml:space="preserve"> Реализация дополнительных</t>
    </r>
    <r>
      <rPr>
        <b/>
        <sz val="10"/>
        <rFont val="Times New Roman"/>
        <family val="1"/>
        <charset val="204"/>
      </rPr>
      <t xml:space="preserve"> </t>
    </r>
    <r>
      <rPr>
        <b/>
        <u/>
        <sz val="10"/>
        <rFont val="Times New Roman"/>
        <family val="1"/>
        <charset val="204"/>
      </rPr>
      <t>предпрофессиональных программ</t>
    </r>
    <r>
      <rPr>
        <sz val="10"/>
        <rFont val="Times New Roman"/>
        <family val="1"/>
        <charset val="204"/>
      </rPr>
      <t xml:space="preserve"> в области искусств</t>
    </r>
  </si>
  <si>
    <t xml:space="preserve">  </t>
  </si>
  <si>
    <r>
      <t>Приложение № _</t>
    </r>
    <r>
      <rPr>
        <u/>
        <sz val="10"/>
        <rFont val="Times New Roman"/>
        <family val="1"/>
        <charset val="204"/>
      </rPr>
      <t>6</t>
    </r>
    <r>
      <rPr>
        <sz val="10"/>
        <rFont val="Times New Roman"/>
        <family val="1"/>
        <charset val="204"/>
      </rPr>
      <t>_  к муниципальной программе</t>
    </r>
  </si>
  <si>
    <r>
      <t>от «30» июня 201</t>
    </r>
    <r>
      <rPr>
        <u/>
        <sz val="10"/>
        <rFont val="Times New Roman"/>
        <family val="1"/>
        <charset val="204"/>
      </rPr>
      <t>6</t>
    </r>
    <r>
      <rPr>
        <sz val="10"/>
        <rFont val="Times New Roman"/>
        <family val="1"/>
        <charset val="204"/>
      </rPr>
      <t xml:space="preserve"> г. №</t>
    </r>
    <r>
      <rPr>
        <u/>
        <sz val="10"/>
        <rFont val="Times New Roman"/>
        <family val="1"/>
        <charset val="204"/>
      </rPr>
      <t>127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</si>
</sst>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.0_р_._-;\-* #,##0.0_р_._-;_-* &quot;-&quot;??_р_._-;_-@_-"/>
    <numFmt numFmtId="165" formatCode="_-* #,##0_р_._-;\-* #,##0_р_._-;_-* &quot;-&quot;??_р_._-;_-@_-"/>
    <numFmt numFmtId="166" formatCode="_-* #,##0.0_р_._-;\-* #,##0.0_р_._-;_-* &quot;-&quot;?_р_._-;_-@_-"/>
    <numFmt numFmtId="167" formatCode="_-* #,##0.00_р_._-;\-* #,##0.00_р_._-;_-* &quot;-&quot;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10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5" fontId="3" fillId="0" borderId="1" xfId="1" applyNumberFormat="1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vertical="top" wrapText="1"/>
    </xf>
    <xf numFmtId="165" fontId="3" fillId="0" borderId="4" xfId="1" applyNumberFormat="1" applyFont="1" applyFill="1" applyBorder="1" applyAlignment="1">
      <alignment horizontal="center" vertical="top" wrapText="1"/>
    </xf>
    <xf numFmtId="165" fontId="3" fillId="0" borderId="2" xfId="1" applyNumberFormat="1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7" xfId="0" applyFont="1" applyFill="1" applyBorder="1" applyAlignment="1">
      <alignment horizontal="center" vertical="top" wrapText="1"/>
    </xf>
    <xf numFmtId="164" fontId="6" fillId="0" borderId="7" xfId="1" applyNumberFormat="1" applyFont="1" applyFill="1" applyBorder="1" applyAlignment="1">
      <alignment horizontal="center" vertical="top" wrapText="1"/>
    </xf>
    <xf numFmtId="166" fontId="6" fillId="0" borderId="7" xfId="0" applyNumberFormat="1" applyFont="1" applyFill="1" applyBorder="1" applyAlignment="1">
      <alignment horizontal="center" vertical="top" wrapText="1"/>
    </xf>
    <xf numFmtId="166" fontId="6" fillId="0" borderId="8" xfId="0" applyNumberFormat="1" applyFont="1" applyFill="1" applyBorder="1" applyAlignment="1">
      <alignment horizontal="center" vertical="top" wrapText="1"/>
    </xf>
    <xf numFmtId="0" fontId="7" fillId="0" borderId="0" xfId="0" applyFont="1" applyFill="1"/>
    <xf numFmtId="0" fontId="3" fillId="0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center" vertical="top" wrapText="1"/>
    </xf>
    <xf numFmtId="43" fontId="6" fillId="0" borderId="7" xfId="1" applyFont="1" applyFill="1" applyBorder="1" applyAlignment="1">
      <alignment vertical="top" wrapText="1"/>
    </xf>
    <xf numFmtId="43" fontId="6" fillId="0" borderId="8" xfId="1" applyFont="1" applyFill="1" applyBorder="1" applyAlignment="1">
      <alignment vertical="top" wrapText="1"/>
    </xf>
    <xf numFmtId="165" fontId="3" fillId="0" borderId="1" xfId="1" applyNumberFormat="1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43" fontId="3" fillId="0" borderId="1" xfId="1" applyNumberFormat="1" applyFont="1" applyFill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43" fontId="6" fillId="0" borderId="7" xfId="1" applyNumberFormat="1" applyFont="1" applyFill="1" applyBorder="1" applyAlignment="1">
      <alignment vertical="top" wrapText="1"/>
    </xf>
    <xf numFmtId="43" fontId="6" fillId="0" borderId="7" xfId="0" applyNumberFormat="1" applyFont="1" applyFill="1" applyBorder="1" applyAlignment="1">
      <alignment vertical="top" wrapText="1"/>
    </xf>
    <xf numFmtId="43" fontId="6" fillId="0" borderId="8" xfId="0" applyNumberFormat="1" applyFont="1" applyFill="1" applyBorder="1" applyAlignment="1">
      <alignment vertical="top" wrapText="1"/>
    </xf>
    <xf numFmtId="0" fontId="2" fillId="0" borderId="1" xfId="0" applyFont="1" applyFill="1" applyBorder="1"/>
    <xf numFmtId="43" fontId="3" fillId="0" borderId="7" xfId="1" applyFont="1" applyFill="1" applyBorder="1" applyAlignment="1">
      <alignment vertical="top" wrapText="1"/>
    </xf>
    <xf numFmtId="165" fontId="3" fillId="0" borderId="4" xfId="1" applyNumberFormat="1" applyFont="1" applyFill="1" applyBorder="1" applyAlignment="1">
      <alignment vertical="top" wrapText="1"/>
    </xf>
    <xf numFmtId="0" fontId="9" fillId="0" borderId="0" xfId="0" applyFont="1" applyFill="1"/>
    <xf numFmtId="0" fontId="8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43" fontId="3" fillId="0" borderId="1" xfId="1" applyFont="1" applyFill="1" applyBorder="1" applyAlignment="1">
      <alignment vertical="top" wrapText="1"/>
    </xf>
    <xf numFmtId="43" fontId="3" fillId="0" borderId="4" xfId="1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43" fontId="3" fillId="0" borderId="1" xfId="1" applyFont="1" applyFill="1" applyBorder="1" applyAlignment="1">
      <alignment vertical="top" wrapText="1"/>
    </xf>
    <xf numFmtId="43" fontId="3" fillId="0" borderId="4" xfId="1" applyFont="1" applyFill="1" applyBorder="1" applyAlignment="1">
      <alignment vertical="top" wrapText="1"/>
    </xf>
    <xf numFmtId="43" fontId="10" fillId="0" borderId="0" xfId="0" applyNumberFormat="1" applyFont="1" applyFill="1"/>
    <xf numFmtId="167" fontId="6" fillId="0" borderId="7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43" fontId="3" fillId="0" borderId="1" xfId="1" applyFont="1" applyFill="1" applyBorder="1" applyAlignment="1">
      <alignment vertical="top" wrapText="1"/>
    </xf>
    <xf numFmtId="43" fontId="3" fillId="0" borderId="4" xfId="1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vertical="top" wrapText="1"/>
    </xf>
    <xf numFmtId="2" fontId="3" fillId="0" borderId="4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tabSelected="1" workbookViewId="0">
      <selection activeCell="D2" sqref="D2"/>
    </sheetView>
  </sheetViews>
  <sheetFormatPr defaultColWidth="9.109375" defaultRowHeight="14.4" x14ac:dyDescent="0.3"/>
  <cols>
    <col min="1" max="1" width="23.6640625" style="1" customWidth="1"/>
    <col min="2" max="2" width="10" style="1" customWidth="1"/>
    <col min="3" max="5" width="10.44140625" style="1" bestFit="1" customWidth="1"/>
    <col min="6" max="8" width="10.44140625" style="2" bestFit="1" customWidth="1"/>
    <col min="9" max="9" width="10.5546875" style="1" customWidth="1"/>
    <col min="10" max="10" width="10.6640625" style="1" customWidth="1"/>
    <col min="11" max="11" width="11" style="1" customWidth="1"/>
    <col min="12" max="13" width="10.5546875" style="1" customWidth="1"/>
    <col min="14" max="14" width="10.33203125" style="1" customWidth="1"/>
    <col min="15" max="15" width="10.6640625" style="1" customWidth="1"/>
    <col min="16" max="16384" width="9.109375" style="1"/>
  </cols>
  <sheetData>
    <row r="1" spans="1:15" ht="14.25" customHeight="1" x14ac:dyDescent="0.3">
      <c r="K1" s="54" t="s">
        <v>55</v>
      </c>
      <c r="L1" s="54"/>
      <c r="M1" s="54"/>
      <c r="N1" s="54"/>
      <c r="O1" s="54"/>
    </row>
    <row r="2" spans="1:15" ht="14.25" customHeight="1" x14ac:dyDescent="0.3">
      <c r="K2" s="54" t="s">
        <v>44</v>
      </c>
      <c r="L2" s="54"/>
      <c r="M2" s="54"/>
      <c r="N2" s="54"/>
      <c r="O2" s="54"/>
    </row>
    <row r="3" spans="1:15" ht="14.25" customHeight="1" x14ac:dyDescent="0.3">
      <c r="K3" s="54" t="s">
        <v>56</v>
      </c>
      <c r="L3" s="54"/>
      <c r="M3" s="54"/>
      <c r="N3" s="54"/>
      <c r="O3" s="54"/>
    </row>
    <row r="4" spans="1:15" x14ac:dyDescent="0.3">
      <c r="K4" s="3" t="s">
        <v>54</v>
      </c>
      <c r="L4" s="3"/>
      <c r="M4" s="3"/>
      <c r="N4" s="3"/>
      <c r="O4" s="3"/>
    </row>
    <row r="5" spans="1:15" x14ac:dyDescent="0.3">
      <c r="K5" s="54" t="s">
        <v>20</v>
      </c>
      <c r="L5" s="54"/>
      <c r="M5" s="54"/>
      <c r="N5" s="54"/>
      <c r="O5" s="54"/>
    </row>
    <row r="6" spans="1:15" x14ac:dyDescent="0.3">
      <c r="K6" s="54" t="s">
        <v>44</v>
      </c>
      <c r="L6" s="54"/>
      <c r="M6" s="54"/>
      <c r="N6" s="54"/>
      <c r="O6" s="54"/>
    </row>
    <row r="7" spans="1:15" x14ac:dyDescent="0.3">
      <c r="K7" s="54" t="s">
        <v>19</v>
      </c>
      <c r="L7" s="54"/>
      <c r="M7" s="54"/>
      <c r="N7" s="54"/>
      <c r="O7" s="54"/>
    </row>
    <row r="9" spans="1:15" ht="17.399999999999999" x14ac:dyDescent="0.3">
      <c r="A9" s="57" t="s">
        <v>21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</row>
    <row r="10" spans="1:15" ht="17.399999999999999" x14ac:dyDescent="0.3">
      <c r="D10" s="4"/>
    </row>
    <row r="11" spans="1:15" s="5" customFormat="1" ht="30" customHeight="1" x14ac:dyDescent="0.3">
      <c r="A11" s="70" t="s">
        <v>22</v>
      </c>
      <c r="B11" s="70" t="s">
        <v>0</v>
      </c>
      <c r="C11" s="70"/>
      <c r="D11" s="70"/>
      <c r="E11" s="70"/>
      <c r="F11" s="70"/>
      <c r="G11" s="70"/>
      <c r="H11" s="70"/>
      <c r="I11" s="70" t="s">
        <v>24</v>
      </c>
      <c r="J11" s="70"/>
      <c r="K11" s="70"/>
      <c r="L11" s="70"/>
      <c r="M11" s="70"/>
      <c r="N11" s="70"/>
      <c r="O11" s="70"/>
    </row>
    <row r="12" spans="1:15" s="5" customFormat="1" x14ac:dyDescent="0.3">
      <c r="A12" s="70"/>
      <c r="B12" s="37" t="s">
        <v>35</v>
      </c>
      <c r="C12" s="37" t="s">
        <v>36</v>
      </c>
      <c r="D12" s="37" t="s">
        <v>37</v>
      </c>
      <c r="E12" s="37" t="s">
        <v>38</v>
      </c>
      <c r="F12" s="37" t="s">
        <v>39</v>
      </c>
      <c r="G12" s="37" t="s">
        <v>40</v>
      </c>
      <c r="H12" s="37" t="s">
        <v>41</v>
      </c>
      <c r="I12" s="37" t="s">
        <v>35</v>
      </c>
      <c r="J12" s="37" t="s">
        <v>36</v>
      </c>
      <c r="K12" s="37" t="s">
        <v>37</v>
      </c>
      <c r="L12" s="37" t="s">
        <v>38</v>
      </c>
      <c r="M12" s="46" t="s">
        <v>39</v>
      </c>
      <c r="N12" s="37" t="s">
        <v>40</v>
      </c>
      <c r="O12" s="37" t="s">
        <v>41</v>
      </c>
    </row>
    <row r="13" spans="1:15" ht="26.4" x14ac:dyDescent="0.3">
      <c r="A13" s="38" t="s">
        <v>6</v>
      </c>
      <c r="B13" s="59" t="s">
        <v>1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</row>
    <row r="14" spans="1:15" ht="39.6" x14ac:dyDescent="0.3">
      <c r="A14" s="38" t="s">
        <v>25</v>
      </c>
      <c r="B14" s="6">
        <v>133905</v>
      </c>
      <c r="C14" s="6">
        <v>143420</v>
      </c>
      <c r="D14" s="6">
        <v>143800</v>
      </c>
      <c r="E14" s="6">
        <v>144150</v>
      </c>
      <c r="F14" s="6">
        <v>144450</v>
      </c>
      <c r="G14" s="6">
        <v>144850</v>
      </c>
      <c r="H14" s="6">
        <v>144950</v>
      </c>
      <c r="I14" s="7"/>
      <c r="J14" s="7"/>
      <c r="K14" s="7"/>
      <c r="L14" s="7"/>
      <c r="M14" s="7">
        <v>15969.89</v>
      </c>
      <c r="N14" s="8">
        <v>15844.145</v>
      </c>
      <c r="O14" s="8">
        <v>15844.145</v>
      </c>
    </row>
    <row r="15" spans="1:15" ht="26.4" x14ac:dyDescent="0.3">
      <c r="A15" s="38" t="s">
        <v>2</v>
      </c>
      <c r="B15" s="59" t="s">
        <v>3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</row>
    <row r="16" spans="1:15" ht="40.200000000000003" thickBot="1" x14ac:dyDescent="0.35">
      <c r="A16" s="45" t="s">
        <v>46</v>
      </c>
      <c r="B16" s="9">
        <v>13700</v>
      </c>
      <c r="C16" s="9">
        <v>6500</v>
      </c>
      <c r="D16" s="9">
        <v>7000</v>
      </c>
      <c r="E16" s="9">
        <v>7200</v>
      </c>
      <c r="F16" s="10">
        <v>11000</v>
      </c>
      <c r="G16" s="9">
        <v>110000</v>
      </c>
      <c r="H16" s="9">
        <v>11000</v>
      </c>
      <c r="I16" s="41"/>
      <c r="J16" s="41"/>
      <c r="K16" s="41"/>
      <c r="L16" s="41"/>
      <c r="M16" s="49">
        <v>606.67999999999995</v>
      </c>
      <c r="N16" s="41">
        <v>132.78</v>
      </c>
      <c r="O16" s="41">
        <v>125.28</v>
      </c>
    </row>
    <row r="17" spans="1:15" s="16" customFormat="1" ht="53.4" thickBot="1" x14ac:dyDescent="0.35">
      <c r="A17" s="11" t="s">
        <v>47</v>
      </c>
      <c r="B17" s="12"/>
      <c r="C17" s="12"/>
      <c r="D17" s="12"/>
      <c r="E17" s="12"/>
      <c r="F17" s="12"/>
      <c r="G17" s="12"/>
      <c r="H17" s="12"/>
      <c r="I17" s="13">
        <v>10696.8</v>
      </c>
      <c r="J17" s="13">
        <v>12467.5</v>
      </c>
      <c r="K17" s="13">
        <v>13206.57</v>
      </c>
      <c r="L17" s="13">
        <v>13913.09</v>
      </c>
      <c r="M17" s="53">
        <f>M16+M14</f>
        <v>16576.57</v>
      </c>
      <c r="N17" s="14">
        <f t="shared" ref="N17:O17" si="0">N14+N16</f>
        <v>15976.925000000001</v>
      </c>
      <c r="O17" s="15">
        <f t="shared" si="0"/>
        <v>15969.425000000001</v>
      </c>
    </row>
    <row r="18" spans="1:15" ht="66" x14ac:dyDescent="0.3">
      <c r="A18" s="17" t="s">
        <v>4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</row>
    <row r="19" spans="1:15" ht="26.4" x14ac:dyDescent="0.3">
      <c r="A19" s="38" t="s">
        <v>5</v>
      </c>
      <c r="B19" s="59" t="s">
        <v>53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</row>
    <row r="20" spans="1:15" ht="26.4" x14ac:dyDescent="0.3">
      <c r="A20" s="38" t="s">
        <v>27</v>
      </c>
      <c r="B20" s="39"/>
      <c r="C20" s="39"/>
      <c r="D20" s="39"/>
      <c r="E20" s="39"/>
      <c r="F20" s="40">
        <f>F23+F25+F27+F29+F32+F34</f>
        <v>225</v>
      </c>
      <c r="G20" s="40">
        <f t="shared" ref="G20:H20" si="1">G23+G25+G27+G29+G32+G34</f>
        <v>335</v>
      </c>
      <c r="H20" s="40">
        <f t="shared" si="1"/>
        <v>420</v>
      </c>
      <c r="I20" s="43"/>
      <c r="J20" s="43"/>
      <c r="K20" s="43"/>
      <c r="L20" s="43"/>
      <c r="M20" s="51">
        <f>5059.12+2342.03</f>
        <v>7401.15</v>
      </c>
      <c r="N20" s="43">
        <f>2420.633+4966.512</f>
        <v>7387.1449999999995</v>
      </c>
      <c r="O20" s="43">
        <f>2420.633+4966.512</f>
        <v>7387.1449999999995</v>
      </c>
    </row>
    <row r="21" spans="1:15" x14ac:dyDescent="0.3">
      <c r="A21" s="38" t="s">
        <v>26</v>
      </c>
      <c r="B21" s="19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8"/>
      <c r="N21" s="40"/>
      <c r="O21" s="40"/>
    </row>
    <row r="22" spans="1:15" ht="26.4" x14ac:dyDescent="0.3">
      <c r="A22" s="38" t="s">
        <v>5</v>
      </c>
      <c r="B22" s="60" t="s">
        <v>51</v>
      </c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</row>
    <row r="23" spans="1:15" ht="26.4" x14ac:dyDescent="0.3">
      <c r="A23" s="38" t="s">
        <v>27</v>
      </c>
      <c r="B23" s="39"/>
      <c r="C23" s="39"/>
      <c r="D23" s="39"/>
      <c r="E23" s="39"/>
      <c r="F23" s="40">
        <v>71</v>
      </c>
      <c r="G23" s="40">
        <v>112</v>
      </c>
      <c r="H23" s="40">
        <v>152</v>
      </c>
      <c r="I23" s="43"/>
      <c r="J23" s="43"/>
      <c r="K23" s="43"/>
      <c r="L23" s="43"/>
      <c r="M23" s="51">
        <f>(M20/F20)*F23</f>
        <v>2335.4739999999997</v>
      </c>
      <c r="N23" s="43">
        <f>(N20/G20)*G23</f>
        <v>2469.7320597014923</v>
      </c>
      <c r="O23" s="43">
        <f>(O20/H20)*H23</f>
        <v>2673.4429523809522</v>
      </c>
    </row>
    <row r="24" spans="1:15" ht="26.4" x14ac:dyDescent="0.3">
      <c r="A24" s="38" t="s">
        <v>5</v>
      </c>
      <c r="B24" s="59" t="s">
        <v>42</v>
      </c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</row>
    <row r="25" spans="1:15" ht="26.4" x14ac:dyDescent="0.3">
      <c r="A25" s="38" t="s">
        <v>27</v>
      </c>
      <c r="B25" s="39"/>
      <c r="C25" s="39"/>
      <c r="D25" s="39"/>
      <c r="E25" s="39"/>
      <c r="F25" s="40">
        <v>45</v>
      </c>
      <c r="G25" s="40">
        <v>65</v>
      </c>
      <c r="H25" s="40">
        <v>84</v>
      </c>
      <c r="I25" s="39"/>
      <c r="J25" s="39"/>
      <c r="K25" s="39"/>
      <c r="L25" s="38"/>
      <c r="M25" s="50">
        <f>(M20/F20)*F25</f>
        <v>1480.23</v>
      </c>
      <c r="N25" s="42">
        <f>(N20/G20)*G25</f>
        <v>1433.3266417910447</v>
      </c>
      <c r="O25" s="42">
        <f>(O20/H20)*H25</f>
        <v>1477.4289999999999</v>
      </c>
    </row>
    <row r="26" spans="1:15" ht="26.4" x14ac:dyDescent="0.3">
      <c r="A26" s="38" t="s">
        <v>6</v>
      </c>
      <c r="B26" s="59" t="s">
        <v>43</v>
      </c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</row>
    <row r="27" spans="1:15" ht="26.4" x14ac:dyDescent="0.3">
      <c r="A27" s="38" t="s">
        <v>27</v>
      </c>
      <c r="B27" s="39"/>
      <c r="C27" s="39"/>
      <c r="D27" s="39"/>
      <c r="E27" s="39"/>
      <c r="F27" s="40">
        <v>11</v>
      </c>
      <c r="G27" s="40">
        <v>11</v>
      </c>
      <c r="H27" s="40">
        <v>13</v>
      </c>
      <c r="I27" s="39"/>
      <c r="J27" s="39"/>
      <c r="K27" s="39"/>
      <c r="L27" s="38"/>
      <c r="M27" s="50">
        <f>(M20/F20)*F27</f>
        <v>361.834</v>
      </c>
      <c r="N27" s="42">
        <f>(N20/G20)*G27</f>
        <v>242.56297014925372</v>
      </c>
      <c r="O27" s="42">
        <f>(O20/H20)*H27</f>
        <v>228.64972619047617</v>
      </c>
    </row>
    <row r="28" spans="1:15" ht="26.4" x14ac:dyDescent="0.3">
      <c r="A28" s="38" t="s">
        <v>6</v>
      </c>
      <c r="B28" s="59" t="s">
        <v>7</v>
      </c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</row>
    <row r="29" spans="1:15" ht="26.4" x14ac:dyDescent="0.3">
      <c r="A29" s="38" t="s">
        <v>27</v>
      </c>
      <c r="B29" s="39"/>
      <c r="C29" s="39"/>
      <c r="D29" s="39"/>
      <c r="E29" s="39"/>
      <c r="F29" s="40">
        <v>15</v>
      </c>
      <c r="G29" s="40">
        <v>21</v>
      </c>
      <c r="H29" s="40">
        <v>23</v>
      </c>
      <c r="I29" s="39"/>
      <c r="J29" s="39"/>
      <c r="K29" s="39"/>
      <c r="L29" s="38"/>
      <c r="M29" s="50">
        <f>(M20/F20)*F29</f>
        <v>493.40999999999997</v>
      </c>
      <c r="N29" s="42">
        <f>(N20/G20)*G29</f>
        <v>463.07476119402986</v>
      </c>
      <c r="O29" s="42">
        <f>(O20/H20)*H29</f>
        <v>404.53413095238091</v>
      </c>
    </row>
    <row r="30" spans="1:15" x14ac:dyDescent="0.3">
      <c r="A30" s="55" t="s">
        <v>6</v>
      </c>
      <c r="B30" s="59" t="s">
        <v>8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</row>
    <row r="31" spans="1:15" ht="11.25" customHeight="1" x14ac:dyDescent="0.3">
      <c r="A31" s="56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</row>
    <row r="32" spans="1:15" ht="26.4" x14ac:dyDescent="0.3">
      <c r="A32" s="38" t="s">
        <v>27</v>
      </c>
      <c r="B32" s="39"/>
      <c r="C32" s="39"/>
      <c r="D32" s="39"/>
      <c r="E32" s="39"/>
      <c r="F32" s="40">
        <v>57</v>
      </c>
      <c r="G32" s="40">
        <v>89</v>
      </c>
      <c r="H32" s="40">
        <v>101</v>
      </c>
      <c r="I32" s="39"/>
      <c r="J32" s="39"/>
      <c r="K32" s="39"/>
      <c r="L32" s="38"/>
      <c r="M32" s="50">
        <f>(M20/F20)*F32</f>
        <v>1874.9579999999999</v>
      </c>
      <c r="N32" s="42">
        <f>(N20/G20)*G32</f>
        <v>1962.5549402985075</v>
      </c>
      <c r="O32" s="42">
        <f>(O20/H20)*H32</f>
        <v>1776.4324880952379</v>
      </c>
    </row>
    <row r="33" spans="1:15" ht="26.4" x14ac:dyDescent="0.3">
      <c r="A33" s="38" t="s">
        <v>6</v>
      </c>
      <c r="B33" s="59" t="s">
        <v>23</v>
      </c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</row>
    <row r="34" spans="1:15" ht="26.4" x14ac:dyDescent="0.3">
      <c r="A34" s="38" t="s">
        <v>27</v>
      </c>
      <c r="B34" s="39"/>
      <c r="C34" s="39"/>
      <c r="D34" s="39"/>
      <c r="E34" s="39"/>
      <c r="F34" s="40">
        <v>26</v>
      </c>
      <c r="G34" s="40">
        <v>37</v>
      </c>
      <c r="H34" s="40">
        <v>47</v>
      </c>
      <c r="I34" s="39"/>
      <c r="J34" s="39"/>
      <c r="K34" s="39"/>
      <c r="L34" s="38"/>
      <c r="M34" s="50">
        <f>(M20/F20)*F34-0.01</f>
        <v>855.23399999999992</v>
      </c>
      <c r="N34" s="42">
        <f>(N20/G20)*G34+0.02</f>
        <v>815.91362686567163</v>
      </c>
      <c r="O34" s="42">
        <f>(O20/H20)*H34+0.01</f>
        <v>826.6667023809523</v>
      </c>
    </row>
    <row r="35" spans="1:15" ht="27" customHeight="1" x14ac:dyDescent="0.3">
      <c r="A35" s="38" t="s">
        <v>6</v>
      </c>
      <c r="B35" s="59" t="s">
        <v>52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</row>
    <row r="36" spans="1:15" ht="27" thickBot="1" x14ac:dyDescent="0.35">
      <c r="A36" s="45" t="s">
        <v>27</v>
      </c>
      <c r="B36" s="44"/>
      <c r="C36" s="44"/>
      <c r="D36" s="44"/>
      <c r="E36" s="44"/>
      <c r="F36" s="41">
        <v>465</v>
      </c>
      <c r="G36" s="41">
        <v>355</v>
      </c>
      <c r="H36" s="41">
        <v>270</v>
      </c>
      <c r="I36" s="44"/>
      <c r="J36" s="44"/>
      <c r="K36" s="44"/>
      <c r="L36" s="45"/>
      <c r="M36" s="51">
        <f>6672.89+10135.23</f>
        <v>16808.12</v>
      </c>
      <c r="N36" s="43">
        <f>6546.366+10093.828</f>
        <v>16640.194</v>
      </c>
      <c r="O36" s="43">
        <f>6546.366+10093.828</f>
        <v>16640.194</v>
      </c>
    </row>
    <row r="37" spans="1:15" ht="51.75" customHeight="1" thickBot="1" x14ac:dyDescent="0.35">
      <c r="A37" s="11" t="s">
        <v>45</v>
      </c>
      <c r="B37" s="20"/>
      <c r="C37" s="20"/>
      <c r="D37" s="20"/>
      <c r="E37" s="20"/>
      <c r="F37" s="21"/>
      <c r="G37" s="21"/>
      <c r="H37" s="21"/>
      <c r="I37" s="22">
        <v>24726.7</v>
      </c>
      <c r="J37" s="22">
        <v>19457</v>
      </c>
      <c r="K37" s="22">
        <v>23237.96</v>
      </c>
      <c r="L37" s="22">
        <v>22555.26</v>
      </c>
      <c r="M37" s="22">
        <f>M36+M20</f>
        <v>24209.269999999997</v>
      </c>
      <c r="N37" s="22">
        <f>N36+N20</f>
        <v>24027.339</v>
      </c>
      <c r="O37" s="23">
        <f>O36+O20</f>
        <v>24027.339</v>
      </c>
    </row>
    <row r="38" spans="1:15" ht="79.2" x14ac:dyDescent="0.3">
      <c r="A38" s="17" t="s">
        <v>28</v>
      </c>
      <c r="B38" s="17"/>
      <c r="C38" s="17"/>
      <c r="D38" s="17"/>
      <c r="E38" s="17"/>
      <c r="F38" s="18"/>
      <c r="G38" s="18"/>
      <c r="H38" s="18"/>
      <c r="I38" s="17"/>
      <c r="J38" s="17"/>
      <c r="K38" s="17"/>
      <c r="L38" s="17"/>
      <c r="M38" s="17"/>
      <c r="N38" s="17"/>
      <c r="O38" s="17"/>
    </row>
    <row r="39" spans="1:15" x14ac:dyDescent="0.3">
      <c r="A39" s="38" t="s">
        <v>26</v>
      </c>
      <c r="B39" s="17"/>
      <c r="C39" s="17"/>
      <c r="D39" s="17"/>
      <c r="E39" s="17"/>
      <c r="F39" s="18"/>
      <c r="G39" s="18"/>
      <c r="H39" s="18"/>
      <c r="I39" s="17"/>
      <c r="J39" s="17"/>
      <c r="K39" s="17"/>
      <c r="L39" s="17"/>
      <c r="M39" s="17"/>
      <c r="N39" s="17"/>
      <c r="O39" s="17"/>
    </row>
    <row r="40" spans="1:15" ht="26.4" x14ac:dyDescent="0.3">
      <c r="A40" s="38" t="s">
        <v>6</v>
      </c>
      <c r="B40" s="59" t="s">
        <v>9</v>
      </c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</row>
    <row r="41" spans="1:15" ht="26.4" x14ac:dyDescent="0.3">
      <c r="A41" s="38" t="s">
        <v>29</v>
      </c>
      <c r="B41" s="24">
        <v>72442</v>
      </c>
      <c r="C41" s="25">
        <v>63450</v>
      </c>
      <c r="D41" s="25">
        <v>63690</v>
      </c>
      <c r="E41" s="25">
        <v>64156</v>
      </c>
      <c r="F41" s="26">
        <v>64843</v>
      </c>
      <c r="G41" s="26">
        <v>65056</v>
      </c>
      <c r="H41" s="26">
        <v>65052</v>
      </c>
      <c r="I41" s="27"/>
      <c r="J41" s="27"/>
      <c r="K41" s="27"/>
      <c r="L41" s="27"/>
      <c r="M41" s="27">
        <f>2873.34+3666.67</f>
        <v>6540.01</v>
      </c>
      <c r="N41" s="27">
        <f>2813.684+3532.091</f>
        <v>6345.7749999999996</v>
      </c>
      <c r="O41" s="27">
        <f>2813.878+3532.091</f>
        <v>6345.9690000000001</v>
      </c>
    </row>
    <row r="42" spans="1:15" ht="26.4" x14ac:dyDescent="0.3">
      <c r="A42" s="38" t="s">
        <v>2</v>
      </c>
      <c r="B42" s="59" t="s">
        <v>10</v>
      </c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</row>
    <row r="43" spans="1:15" ht="36" customHeight="1" x14ac:dyDescent="0.3">
      <c r="A43" s="59" t="s">
        <v>11</v>
      </c>
      <c r="B43" s="60"/>
      <c r="C43" s="60"/>
      <c r="D43" s="60"/>
      <c r="E43" s="60"/>
      <c r="F43" s="63">
        <v>27</v>
      </c>
      <c r="G43" s="63">
        <v>27</v>
      </c>
      <c r="H43" s="63">
        <v>27</v>
      </c>
      <c r="I43" s="60"/>
      <c r="J43" s="60"/>
      <c r="K43" s="60"/>
      <c r="L43" s="59"/>
      <c r="M43" s="67">
        <f>3038.11+4674.14</f>
        <v>7712.25</v>
      </c>
      <c r="N43" s="65">
        <f>2915.326+4082.535</f>
        <v>6997.8609999999999</v>
      </c>
      <c r="O43" s="65">
        <f>4082.535+2915.133</f>
        <v>6997.6679999999997</v>
      </c>
    </row>
    <row r="44" spans="1:15" ht="6.75" customHeight="1" thickBot="1" x14ac:dyDescent="0.35">
      <c r="A44" s="62"/>
      <c r="B44" s="61"/>
      <c r="C44" s="61"/>
      <c r="D44" s="61"/>
      <c r="E44" s="61"/>
      <c r="F44" s="64"/>
      <c r="G44" s="64"/>
      <c r="H44" s="64"/>
      <c r="I44" s="61"/>
      <c r="J44" s="61"/>
      <c r="K44" s="61"/>
      <c r="L44" s="62"/>
      <c r="M44" s="68"/>
      <c r="N44" s="66"/>
      <c r="O44" s="66"/>
    </row>
    <row r="45" spans="1:15" s="16" customFormat="1" ht="53.4" thickBot="1" x14ac:dyDescent="0.35">
      <c r="A45" s="11" t="s">
        <v>49</v>
      </c>
      <c r="B45" s="28"/>
      <c r="C45" s="28"/>
      <c r="D45" s="28"/>
      <c r="E45" s="28"/>
      <c r="F45" s="12"/>
      <c r="G45" s="12"/>
      <c r="H45" s="12"/>
      <c r="I45" s="29">
        <v>12962.4</v>
      </c>
      <c r="J45" s="29">
        <v>17116.8</v>
      </c>
      <c r="K45" s="29">
        <v>12711.53</v>
      </c>
      <c r="L45" s="29">
        <v>12542.64</v>
      </c>
      <c r="M45" s="30">
        <f>M41+M43</f>
        <v>14252.26</v>
      </c>
      <c r="N45" s="30">
        <f t="shared" ref="N45:O45" si="2">N41+N43</f>
        <v>13343.635999999999</v>
      </c>
      <c r="O45" s="31">
        <f t="shared" si="2"/>
        <v>13343.636999999999</v>
      </c>
    </row>
    <row r="46" spans="1:15" ht="66" x14ac:dyDescent="0.3">
      <c r="A46" s="17" t="s">
        <v>30</v>
      </c>
      <c r="B46" s="17"/>
      <c r="C46" s="17"/>
      <c r="D46" s="17"/>
      <c r="E46" s="17"/>
      <c r="F46" s="18"/>
      <c r="G46" s="18"/>
      <c r="H46" s="18"/>
      <c r="I46" s="17"/>
      <c r="J46" s="17"/>
      <c r="K46" s="17"/>
      <c r="L46" s="17"/>
      <c r="M46" s="17"/>
      <c r="N46" s="17"/>
      <c r="O46" s="17"/>
    </row>
    <row r="47" spans="1:15" x14ac:dyDescent="0.3">
      <c r="A47" s="38" t="s">
        <v>26</v>
      </c>
      <c r="B47" s="38"/>
      <c r="C47" s="38"/>
      <c r="D47" s="38"/>
      <c r="E47" s="38"/>
      <c r="F47" s="40"/>
      <c r="G47" s="40"/>
      <c r="H47" s="40"/>
      <c r="I47" s="38"/>
      <c r="J47" s="38"/>
      <c r="K47" s="38"/>
      <c r="L47" s="38"/>
      <c r="M47" s="47"/>
      <c r="N47" s="38"/>
      <c r="O47" s="38"/>
    </row>
    <row r="48" spans="1:15" ht="26.4" x14ac:dyDescent="0.3">
      <c r="A48" s="38" t="s">
        <v>6</v>
      </c>
      <c r="B48" s="59" t="s">
        <v>12</v>
      </c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</row>
    <row r="49" spans="1:15" ht="26.4" x14ac:dyDescent="0.3">
      <c r="A49" s="38" t="s">
        <v>29</v>
      </c>
      <c r="B49" s="24">
        <v>9700</v>
      </c>
      <c r="C49" s="24">
        <v>10100</v>
      </c>
      <c r="D49" s="24">
        <v>12000</v>
      </c>
      <c r="E49" s="24">
        <v>12000</v>
      </c>
      <c r="F49" s="6">
        <v>12000</v>
      </c>
      <c r="G49" s="6">
        <v>12000</v>
      </c>
      <c r="H49" s="6">
        <v>12000</v>
      </c>
      <c r="I49" s="32"/>
      <c r="J49" s="32"/>
      <c r="K49" s="32"/>
      <c r="L49" s="32"/>
      <c r="M49" s="50">
        <v>2283.63</v>
      </c>
      <c r="N49" s="42">
        <v>1695.768</v>
      </c>
      <c r="O49" s="42">
        <v>1695.768</v>
      </c>
    </row>
    <row r="50" spans="1:15" ht="26.4" x14ac:dyDescent="0.3">
      <c r="A50" s="38" t="s">
        <v>2</v>
      </c>
      <c r="B50" s="59" t="s">
        <v>13</v>
      </c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</row>
    <row r="51" spans="1:15" ht="40.200000000000003" thickBot="1" x14ac:dyDescent="0.35">
      <c r="A51" s="45" t="s">
        <v>31</v>
      </c>
      <c r="B51" s="45">
        <v>8</v>
      </c>
      <c r="C51" s="45">
        <v>9</v>
      </c>
      <c r="D51" s="45">
        <v>9</v>
      </c>
      <c r="E51" s="45">
        <v>8</v>
      </c>
      <c r="F51" s="41">
        <v>6</v>
      </c>
      <c r="G51" s="41">
        <v>6</v>
      </c>
      <c r="H51" s="41">
        <v>6</v>
      </c>
      <c r="I51" s="44"/>
      <c r="J51" s="44"/>
      <c r="K51" s="44"/>
      <c r="L51" s="44"/>
      <c r="M51" s="51">
        <v>4650.04</v>
      </c>
      <c r="N51" s="43">
        <v>4520.3590000000004</v>
      </c>
      <c r="O51" s="43">
        <v>4520.3590000000004</v>
      </c>
    </row>
    <row r="52" spans="1:15" s="16" customFormat="1" ht="53.4" thickBot="1" x14ac:dyDescent="0.35">
      <c r="A52" s="11" t="s">
        <v>50</v>
      </c>
      <c r="B52" s="28"/>
      <c r="C52" s="28"/>
      <c r="D52" s="28"/>
      <c r="E52" s="28"/>
      <c r="F52" s="12"/>
      <c r="G52" s="12"/>
      <c r="H52" s="12"/>
      <c r="I52" s="33">
        <v>7257.2</v>
      </c>
      <c r="J52" s="33">
        <v>5720.5</v>
      </c>
      <c r="K52" s="33">
        <v>5968.98</v>
      </c>
      <c r="L52" s="33">
        <v>6264.82</v>
      </c>
      <c r="M52" s="30">
        <f>M49+M51</f>
        <v>6933.67</v>
      </c>
      <c r="N52" s="30">
        <f>N49+N51</f>
        <v>6216.1270000000004</v>
      </c>
      <c r="O52" s="31">
        <f>O49+O51</f>
        <v>6216.1270000000004</v>
      </c>
    </row>
    <row r="53" spans="1:15" ht="79.2" x14ac:dyDescent="0.3">
      <c r="A53" s="17" t="s">
        <v>32</v>
      </c>
      <c r="B53" s="17"/>
      <c r="C53" s="17"/>
      <c r="D53" s="17"/>
      <c r="E53" s="17"/>
      <c r="F53" s="18"/>
      <c r="G53" s="18"/>
      <c r="H53" s="18"/>
      <c r="I53" s="17"/>
      <c r="J53" s="17"/>
      <c r="K53" s="17"/>
      <c r="L53" s="17"/>
      <c r="M53" s="17"/>
      <c r="N53" s="17"/>
      <c r="O53" s="17"/>
    </row>
    <row r="54" spans="1:15" x14ac:dyDescent="0.3">
      <c r="A54" s="38" t="s">
        <v>26</v>
      </c>
      <c r="B54" s="38"/>
      <c r="C54" s="38"/>
      <c r="D54" s="38"/>
      <c r="E54" s="38"/>
      <c r="F54" s="40"/>
      <c r="G54" s="40"/>
      <c r="H54" s="40"/>
      <c r="I54" s="38"/>
      <c r="J54" s="38"/>
      <c r="K54" s="38"/>
      <c r="L54" s="38"/>
      <c r="M54" s="47"/>
      <c r="N54" s="38"/>
      <c r="O54" s="38"/>
    </row>
    <row r="55" spans="1:15" ht="26.4" x14ac:dyDescent="0.3">
      <c r="A55" s="38" t="s">
        <v>6</v>
      </c>
      <c r="B55" s="59" t="s">
        <v>14</v>
      </c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</row>
    <row r="56" spans="1:15" ht="30" customHeight="1" x14ac:dyDescent="0.3">
      <c r="A56" s="45" t="s">
        <v>15</v>
      </c>
      <c r="B56" s="34">
        <v>15310</v>
      </c>
      <c r="C56" s="34">
        <v>15450</v>
      </c>
      <c r="D56" s="34">
        <v>15450</v>
      </c>
      <c r="E56" s="34">
        <v>15900</v>
      </c>
      <c r="F56" s="34">
        <v>16100</v>
      </c>
      <c r="G56" s="34">
        <v>16100</v>
      </c>
      <c r="H56" s="34">
        <v>16100</v>
      </c>
      <c r="I56" s="32"/>
      <c r="J56" s="32"/>
      <c r="K56" s="32"/>
      <c r="L56" s="32"/>
      <c r="M56" s="51">
        <v>1074.51</v>
      </c>
      <c r="N56" s="43">
        <v>1052.627</v>
      </c>
      <c r="O56" s="43">
        <v>1052.627</v>
      </c>
    </row>
    <row r="57" spans="1:15" ht="26.4" x14ac:dyDescent="0.3">
      <c r="A57" s="38" t="s">
        <v>2</v>
      </c>
      <c r="B57" s="59" t="s">
        <v>16</v>
      </c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</row>
    <row r="58" spans="1:15" ht="40.200000000000003" thickBot="1" x14ac:dyDescent="0.35">
      <c r="A58" s="45" t="s">
        <v>17</v>
      </c>
      <c r="B58" s="41">
        <v>4400</v>
      </c>
      <c r="C58" s="45">
        <v>4425</v>
      </c>
      <c r="D58" s="45">
        <v>4475</v>
      </c>
      <c r="E58" s="45">
        <v>4500</v>
      </c>
      <c r="F58" s="41">
        <v>4500</v>
      </c>
      <c r="G58" s="41">
        <v>4525</v>
      </c>
      <c r="H58" s="41">
        <v>4550</v>
      </c>
      <c r="I58" s="44"/>
      <c r="J58" s="44"/>
      <c r="K58" s="44"/>
      <c r="L58" s="44"/>
      <c r="M58" s="51">
        <v>2143.92</v>
      </c>
      <c r="N58" s="43">
        <v>2132.4760000000001</v>
      </c>
      <c r="O58" s="43">
        <v>2132.4760000000001</v>
      </c>
    </row>
    <row r="59" spans="1:15" s="16" customFormat="1" ht="53.4" thickBot="1" x14ac:dyDescent="0.35">
      <c r="A59" s="11" t="s">
        <v>48</v>
      </c>
      <c r="B59" s="28"/>
      <c r="C59" s="28"/>
      <c r="D59" s="28"/>
      <c r="E59" s="28"/>
      <c r="F59" s="12"/>
      <c r="G59" s="12"/>
      <c r="H59" s="12"/>
      <c r="I59" s="22">
        <v>2067</v>
      </c>
      <c r="J59" s="22">
        <v>2280.3000000000002</v>
      </c>
      <c r="K59" s="22">
        <v>2779.6</v>
      </c>
      <c r="L59" s="22">
        <v>5192.63</v>
      </c>
      <c r="M59" s="30">
        <f>M58+M56</f>
        <v>3218.4300000000003</v>
      </c>
      <c r="N59" s="30">
        <f>N58+N56</f>
        <v>3185.1030000000001</v>
      </c>
      <c r="O59" s="31">
        <f t="shared" ref="O59" si="3">O58+O56</f>
        <v>3185.1030000000001</v>
      </c>
    </row>
    <row r="60" spans="1:15" ht="79.2" x14ac:dyDescent="0.3">
      <c r="A60" s="17" t="s">
        <v>18</v>
      </c>
      <c r="B60" s="17"/>
      <c r="C60" s="17"/>
      <c r="D60" s="17"/>
      <c r="E60" s="17"/>
      <c r="F60" s="18"/>
      <c r="G60" s="18"/>
      <c r="H60" s="18"/>
      <c r="I60" s="17"/>
      <c r="J60" s="17"/>
      <c r="K60" s="17"/>
      <c r="L60" s="17"/>
      <c r="M60" s="17"/>
      <c r="N60" s="17"/>
      <c r="O60" s="17"/>
    </row>
    <row r="63" spans="1:15" ht="30.75" customHeight="1" x14ac:dyDescent="0.3">
      <c r="A63" s="69" t="s">
        <v>33</v>
      </c>
      <c r="B63" s="69"/>
      <c r="E63" s="36" t="s">
        <v>34</v>
      </c>
    </row>
    <row r="64" spans="1:15" ht="18" x14ac:dyDescent="0.35">
      <c r="C64" s="35"/>
    </row>
    <row r="65" spans="3:13" ht="18" x14ac:dyDescent="0.35">
      <c r="C65" s="35"/>
    </row>
    <row r="66" spans="3:13" x14ac:dyDescent="0.3">
      <c r="M66" s="52"/>
    </row>
  </sheetData>
  <mergeCells count="43">
    <mergeCell ref="A63:B63"/>
    <mergeCell ref="A11:A12"/>
    <mergeCell ref="B11:H11"/>
    <mergeCell ref="I11:O11"/>
    <mergeCell ref="B26:O26"/>
    <mergeCell ref="B24:O24"/>
    <mergeCell ref="B22:O22"/>
    <mergeCell ref="B15:O15"/>
    <mergeCell ref="B13:O13"/>
    <mergeCell ref="B19:O19"/>
    <mergeCell ref="B40:O40"/>
    <mergeCell ref="B35:O35"/>
    <mergeCell ref="B33:O33"/>
    <mergeCell ref="B30:O31"/>
    <mergeCell ref="B28:O28"/>
    <mergeCell ref="F43:F44"/>
    <mergeCell ref="G43:G44"/>
    <mergeCell ref="H43:H44"/>
    <mergeCell ref="O43:O44"/>
    <mergeCell ref="M43:M44"/>
    <mergeCell ref="N43:N44"/>
    <mergeCell ref="A30:A31"/>
    <mergeCell ref="A9:O9"/>
    <mergeCell ref="B57:O57"/>
    <mergeCell ref="B55:O55"/>
    <mergeCell ref="B50:O50"/>
    <mergeCell ref="B48:O48"/>
    <mergeCell ref="I43:I44"/>
    <mergeCell ref="J43:J44"/>
    <mergeCell ref="K43:K44"/>
    <mergeCell ref="L43:L44"/>
    <mergeCell ref="B42:O42"/>
    <mergeCell ref="A43:A44"/>
    <mergeCell ref="B43:B44"/>
    <mergeCell ref="C43:C44"/>
    <mergeCell ref="D43:D44"/>
    <mergeCell ref="E43:E44"/>
    <mergeCell ref="K7:O7"/>
    <mergeCell ref="K1:O1"/>
    <mergeCell ref="K2:O2"/>
    <mergeCell ref="K3:O3"/>
    <mergeCell ref="K5:O5"/>
    <mergeCell ref="K6:O6"/>
  </mergeCells>
  <pageMargins left="0.51181102362204722" right="0.31496062992125984" top="0.55118110236220474" bottom="0.15748031496062992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2016-07-04T03:01:13Z</dcterms:modified>
</cp:coreProperties>
</file>