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дюсш" sheetId="1" r:id="rId1"/>
    <sheet name="сдюсшор" sheetId="2" state="hidden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0" i="1" l="1"/>
  <c r="L14" i="1"/>
  <c r="L13" i="1"/>
  <c r="H27" i="1"/>
  <c r="L17" i="1"/>
  <c r="L11" i="1" l="1"/>
  <c r="L12" i="1"/>
  <c r="L19" i="1"/>
  <c r="L21" i="1"/>
  <c r="L23" i="1"/>
  <c r="L24" i="1"/>
  <c r="I27" i="1"/>
  <c r="I15" i="2" l="1"/>
  <c r="I12" i="2" s="1"/>
  <c r="J12" i="2" s="1"/>
  <c r="H15" i="2"/>
  <c r="H12" i="2" s="1"/>
  <c r="J16" i="2"/>
  <c r="K16" i="2" s="1"/>
  <c r="J18" i="2"/>
  <c r="J19" i="2"/>
  <c r="K19" i="2" s="1"/>
  <c r="I13" i="2"/>
  <c r="J13" i="2" s="1"/>
  <c r="H13" i="2"/>
  <c r="K18" i="2"/>
  <c r="J16" i="1"/>
  <c r="K16" i="1" s="1"/>
  <c r="L16" i="1" s="1"/>
  <c r="J18" i="1"/>
  <c r="K18" i="1" s="1"/>
  <c r="L18" i="1" s="1"/>
  <c r="L26" i="1" l="1"/>
  <c r="K10" i="1"/>
  <c r="K27" i="1" s="1"/>
  <c r="J27" i="1"/>
  <c r="J15" i="2"/>
  <c r="K13" i="2"/>
  <c r="K15" i="2"/>
  <c r="K12" i="2"/>
  <c r="H21" i="2"/>
  <c r="I21" i="2"/>
  <c r="J11" i="2"/>
  <c r="J21" i="2" s="1"/>
  <c r="L10" i="1" l="1"/>
  <c r="L27" i="1" s="1"/>
  <c r="K11" i="2"/>
  <c r="K21" i="2"/>
</calcChain>
</file>

<file path=xl/sharedStrings.xml><?xml version="1.0" encoding="utf-8"?>
<sst xmlns="http://schemas.openxmlformats.org/spreadsheetml/2006/main" count="198" uniqueCount="102">
  <si>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</si>
  <si>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</si>
  <si>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</si>
  <si>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</si>
  <si>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</si>
  <si>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</si>
  <si>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</si>
  <si>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</si>
  <si>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</si>
  <si>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 xml:space="preserve">Стабильное функционирование учреждения </t>
  </si>
  <si>
    <t>Увеличение количества участников на 10%, победителей и призеров соревнований на 5%</t>
  </si>
  <si>
    <t xml:space="preserve">В том числе </t>
  </si>
  <si>
    <t>ГРБС 1</t>
  </si>
  <si>
    <t>…</t>
  </si>
  <si>
    <t>ГРБС n</t>
  </si>
  <si>
    <t>Расходы (тыс. руб.), годы</t>
  </si>
  <si>
    <t>2014 год</t>
  </si>
  <si>
    <t>2015 год</t>
  </si>
  <si>
    <t>2016 год</t>
  </si>
  <si>
    <t>033</t>
  </si>
  <si>
    <t>07 02</t>
  </si>
  <si>
    <t>4239901</t>
  </si>
  <si>
    <t>4239903</t>
  </si>
  <si>
    <t>019</t>
  </si>
  <si>
    <t>07 07</t>
  </si>
  <si>
    <t xml:space="preserve">Перечень мероприятий подпрограммы </t>
  </si>
  <si>
    <t xml:space="preserve">                                                                                                           Приложение № 2 
к макету подпрограммы, реализуемой в рамках муниципальной  программы муниципального образования города Шарыпово Красноярского края
</t>
  </si>
  <si>
    <t>Софинансирование на закупку экипировки, спортивного инвентаря. Обновление МТБ на 5%</t>
  </si>
  <si>
    <t xml:space="preserve">Увеличение доли обучающихся, занявших призовые места на соревнованиях различного уровня до 59% </t>
  </si>
  <si>
    <t>Опыт общения с коллегами-профессионалами, приобретение новых знаний, умений.</t>
  </si>
  <si>
    <t xml:space="preserve">Отбор спортсменов с высоким уровнем мотивации, сильными функциональными способностями </t>
  </si>
  <si>
    <t>Повышение уровня мотивации к занятию спортом</t>
  </si>
  <si>
    <t xml:space="preserve">Цель подпрограммы
«Развитие детско-юношеского спорта и системы подготовки спортивного резерва»
</t>
  </si>
  <si>
    <t xml:space="preserve">Задача 1
Развитие детско-юношеского спорта и формирование единой системы поиска, выявления и поддержки одаренных детей, повышение качества управления подготовкой спортивного резерва.
</t>
  </si>
  <si>
    <t xml:space="preserve">Мероприятие 3
Участие в соревнованиях согласно календарного плана спортивно-массовых мероприятий
</t>
  </si>
  <si>
    <t xml:space="preserve">Задача 2
 Развитие кадровой политики подготовки спортивного резерва.
</t>
  </si>
  <si>
    <t xml:space="preserve">Мероприятие 1
-Обучение на курсах повышения квалификации
</t>
  </si>
  <si>
    <t xml:space="preserve">Мероприятие 2
Участие в краевых  семинарах
</t>
  </si>
  <si>
    <t xml:space="preserve">Задача 3
Совершенствование системы мероприятий, направленных на поиск и поддержку талантливых, одаренных детей.
</t>
  </si>
  <si>
    <t xml:space="preserve">Мероприятие 1
Проведение комплексных тестов по отбору детей
 </t>
  </si>
  <si>
    <t xml:space="preserve">Мероприятие 2
трудоустройство одаренных детей на ставки спортсменов-инструкторов
</t>
  </si>
  <si>
    <t xml:space="preserve">Мероприятие 1
Участие в грантах для получения спортивного инвентаря
</t>
  </si>
  <si>
    <t>423903</t>
  </si>
  <si>
    <t>5201501</t>
  </si>
  <si>
    <t>Повысится уровень квалификации специалистов (4 чел)</t>
  </si>
  <si>
    <t xml:space="preserve">Мероприятие 2                              Получение субсидия на выполнение муниципального задания    </t>
  </si>
  <si>
    <t>Отдел спорта, туризма и молодежной политики Администрации города Шарыпово</t>
  </si>
  <si>
    <t>Задача 2                                                   Совершенствование системы мероприятий, направленных на развитие детско-юношеского спорта, поиск, поддержку талантливых и одаренных детей.</t>
  </si>
  <si>
    <t xml:space="preserve">Увеличение на 20%  постоянно занимающихся адаптивной физической культурой от общего  числа лиц с ограниченными возможностями      </t>
  </si>
  <si>
    <t>Задача 1. Развитие детско-юношеских массовых видов спорта, формирование единой системы поиска, выявления и поддержки одаренных детей, повышение качества управления подготовкой спортивного резерва.</t>
  </si>
  <si>
    <t>Цель подпрограммы: Создание условий для занятий массовыми видами спорта детей и подростков в возрасте до 18 лет.</t>
  </si>
  <si>
    <t>Администрации города Шарыпово</t>
  </si>
  <si>
    <t>Л.А. Когданина</t>
  </si>
  <si>
    <t xml:space="preserve">Мероприятие 1.1.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   </t>
  </si>
  <si>
    <t>0638542</t>
  </si>
  <si>
    <t>611</t>
  </si>
  <si>
    <t>Мероприятие 2.1                                            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</si>
  <si>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</si>
  <si>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0638545</t>
  </si>
  <si>
    <t>Мероприятие 3.1                   Мероприятия по переподготовке и повышению квалификации в рамках подпрограммы "Развитие массовых видов спорта среди детей и подростков в системе подготовки спортивного резерва"</t>
  </si>
  <si>
    <t>0638528</t>
  </si>
  <si>
    <t>Стабильное функционирование учреждения Повышение качества отбора в группы УТ на 15%</t>
  </si>
  <si>
    <t>Увеличение количества официальных публикаций метадических разработок  по передаче передового педагогического опыта на 15%                                                                             100% прохождения курсов повышения квалификации педагогическими и руководящими работниками ДЮСШ</t>
  </si>
  <si>
    <t xml:space="preserve">Всего </t>
  </si>
  <si>
    <t>х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</si>
  <si>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массовых видов спорта среди детей и подростков в системе подготовки спортивного резерва"</t>
  </si>
  <si>
    <t>0638734</t>
  </si>
  <si>
    <t>0637702</t>
  </si>
  <si>
    <t>612</t>
  </si>
  <si>
    <t>0702</t>
  </si>
  <si>
    <t>0638757</t>
  </si>
  <si>
    <t>Задача 3                                              Развитие кадровой политики подготовки спортивного резерва</t>
  </si>
  <si>
    <t>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массовых видов спорта среди детей и подростков в системе подготовки спортивного резерва"</t>
  </si>
  <si>
    <t>0632520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</si>
  <si>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«Развитие массовых видов спорта среди детей и подростков в системе подготовки спортивного резерва"</t>
  </si>
  <si>
    <t>0637436</t>
  </si>
  <si>
    <t>Начальник отдела СТиМП</t>
  </si>
  <si>
    <t xml:space="preserve">Приложение № 2 
к подпрограмме № 3, реализуемой в рамках муниципальной  программы "Развитие физической культуры и спорта в городе Шарыпово" на 2014-2017 годы.
</t>
  </si>
  <si>
    <t>2017 год</t>
  </si>
  <si>
    <t>2014-2017гг</t>
  </si>
  <si>
    <t>Мероприятие 2.2 Организация летнего отдыха, оздоровления и занятости детей в рамках подпрограммы "Развитие массовых видов спорта среди детей и подростков в системе подготовки спортивного резерва"</t>
  </si>
  <si>
    <t>0638510</t>
  </si>
  <si>
    <t>Мероприятие 2.3                                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</si>
  <si>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Мероприятие 2.4 Приобретение специнвентаря, оборудования, спортивной одежды для занятий адаптивной физической культурой в рамках подпрограммы "Развитие массовых видов спорта среди детей и подростков в системе подготовки спортивного резерва"</t>
  </si>
  <si>
    <t>Мероприятие 2.5 Софинансирование расходов на приобретение спортивного специализированного оборудования, инвентаря, экипировки для занятий физической культуры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и в 2014 году в рамках подпрограммы "Развитие массовых видов спорта среди детей и подростков в системе подготовки спортивного резерва"</t>
  </si>
  <si>
    <t>1.1.</t>
  </si>
  <si>
    <t>1.1.1.</t>
  </si>
  <si>
    <t>1.1.2.</t>
  </si>
  <si>
    <t>2.1.</t>
  </si>
  <si>
    <t>2.2.</t>
  </si>
  <si>
    <t>2.3.</t>
  </si>
  <si>
    <t>2.4.</t>
  </si>
  <si>
    <t>2.5.</t>
  </si>
  <si>
    <t>2.5.1.</t>
  </si>
  <si>
    <t>3.1.</t>
  </si>
  <si>
    <t>1.1.3.</t>
  </si>
  <si>
    <t>1.1.4.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</si>
  <si>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</si>
  <si>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</si>
  <si>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0637511</t>
  </si>
  <si>
    <t>0631021</t>
  </si>
  <si>
    <t xml:space="preserve">Приложение № 2 к постановлению Администрации города Шарыпово № 77                 от 14.15.2015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</si>
</sst>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85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topLeftCell="A19" zoomScale="90" zoomScaleNormal="90" workbookViewId="0">
      <selection activeCell="J2" sqref="J2:M4"/>
    </sheetView>
  </sheetViews>
  <sheetFormatPr defaultColWidth="12.6640625" defaultRowHeight="13.8" x14ac:dyDescent="0.3"/>
  <cols>
    <col min="1" max="1" width="9.33203125" style="24" customWidth="1"/>
    <col min="2" max="2" width="34.88671875" style="24" customWidth="1"/>
    <col min="3" max="3" width="25.5546875" style="24" customWidth="1"/>
    <col min="4" max="4" width="10.33203125" style="24" customWidth="1"/>
    <col min="5" max="5" width="7.44140625" style="24" customWidth="1"/>
    <col min="6" max="6" width="10.44140625" style="24" customWidth="1"/>
    <col min="7" max="7" width="6.5546875" style="24" customWidth="1"/>
    <col min="8" max="8" width="11" style="24" customWidth="1"/>
    <col min="9" max="9" width="11.33203125" style="24" customWidth="1"/>
    <col min="10" max="12" width="11.5546875" style="24" customWidth="1"/>
    <col min="13" max="13" width="41" style="24" customWidth="1"/>
    <col min="14" max="16384" width="12.6640625" style="24"/>
  </cols>
  <sheetData>
    <row r="1" spans="1:13" ht="42" customHeight="1" x14ac:dyDescent="0.3">
      <c r="J1" s="31" t="s">
        <v>101</v>
      </c>
      <c r="K1" s="31"/>
      <c r="L1" s="31"/>
      <c r="M1" s="31"/>
    </row>
    <row r="2" spans="1:13" x14ac:dyDescent="0.3">
      <c r="J2" s="37" t="s">
        <v>77</v>
      </c>
      <c r="K2" s="37"/>
      <c r="L2" s="37"/>
      <c r="M2" s="37"/>
    </row>
    <row r="3" spans="1:13" x14ac:dyDescent="0.3">
      <c r="J3" s="37"/>
      <c r="K3" s="37"/>
      <c r="L3" s="37"/>
      <c r="M3" s="37"/>
    </row>
    <row r="4" spans="1:13" ht="33" customHeight="1" x14ac:dyDescent="0.3">
      <c r="J4" s="37"/>
      <c r="K4" s="37"/>
      <c r="L4" s="37"/>
      <c r="M4" s="37"/>
    </row>
    <row r="5" spans="1:13" x14ac:dyDescent="0.3">
      <c r="D5" s="36" t="s">
        <v>25</v>
      </c>
      <c r="E5" s="36"/>
      <c r="F5" s="36"/>
      <c r="G5" s="36"/>
      <c r="H5" s="36"/>
      <c r="I5" s="36"/>
      <c r="J5" s="36"/>
    </row>
    <row r="6" spans="1:13" ht="35.25" customHeight="1" x14ac:dyDescent="0.3">
      <c r="A6" s="27"/>
      <c r="B6" s="34" t="s">
        <v>0</v>
      </c>
      <c r="C6" s="34" t="s">
        <v>1</v>
      </c>
      <c r="D6" s="42" t="s">
        <v>2</v>
      </c>
      <c r="E6" s="43"/>
      <c r="F6" s="43"/>
      <c r="G6" s="44"/>
      <c r="H6" s="42" t="s">
        <v>15</v>
      </c>
      <c r="I6" s="43"/>
      <c r="J6" s="43"/>
      <c r="K6" s="43"/>
      <c r="L6" s="44"/>
      <c r="M6" s="34" t="s">
        <v>3</v>
      </c>
    </row>
    <row r="7" spans="1:13" ht="24" customHeight="1" x14ac:dyDescent="0.3">
      <c r="A7" s="27"/>
      <c r="B7" s="35"/>
      <c r="C7" s="35"/>
      <c r="D7" s="26" t="s">
        <v>4</v>
      </c>
      <c r="E7" s="26" t="s">
        <v>5</v>
      </c>
      <c r="F7" s="26" t="s">
        <v>6</v>
      </c>
      <c r="G7" s="26" t="s">
        <v>7</v>
      </c>
      <c r="H7" s="26" t="s">
        <v>16</v>
      </c>
      <c r="I7" s="26" t="s">
        <v>17</v>
      </c>
      <c r="J7" s="26" t="s">
        <v>18</v>
      </c>
      <c r="K7" s="26" t="s">
        <v>78</v>
      </c>
      <c r="L7" s="26" t="s">
        <v>79</v>
      </c>
      <c r="M7" s="35"/>
    </row>
    <row r="8" spans="1:13" ht="28.5" customHeight="1" x14ac:dyDescent="0.3">
      <c r="A8" s="28" t="s">
        <v>50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30"/>
    </row>
    <row r="9" spans="1:13" ht="111.75" customHeight="1" x14ac:dyDescent="0.3">
      <c r="A9" s="26">
        <v>1</v>
      </c>
      <c r="B9" s="9" t="s">
        <v>49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3" ht="110.4" x14ac:dyDescent="0.3">
      <c r="A10" s="26" t="s">
        <v>85</v>
      </c>
      <c r="B10" s="10" t="s">
        <v>53</v>
      </c>
      <c r="C10" s="26" t="s">
        <v>46</v>
      </c>
      <c r="D10" s="7" t="s">
        <v>19</v>
      </c>
      <c r="E10" s="7" t="s">
        <v>20</v>
      </c>
      <c r="F10" s="7" t="s">
        <v>54</v>
      </c>
      <c r="G10" s="7" t="s">
        <v>55</v>
      </c>
      <c r="H10" s="8">
        <v>7406.52</v>
      </c>
      <c r="I10" s="8">
        <f>8407.8-885-26.31</f>
        <v>7496.4899999999989</v>
      </c>
      <c r="J10" s="8">
        <v>8387.7999999999993</v>
      </c>
      <c r="K10" s="8">
        <f>J10</f>
        <v>8387.7999999999993</v>
      </c>
      <c r="L10" s="8">
        <f>K10+J10+I10+H10</f>
        <v>31678.609999999997</v>
      </c>
      <c r="M10" s="26" t="s">
        <v>61</v>
      </c>
    </row>
    <row r="11" spans="1:13" ht="118.5" customHeight="1" x14ac:dyDescent="0.3">
      <c r="A11" s="26" t="s">
        <v>86</v>
      </c>
      <c r="B11" s="14" t="s">
        <v>65</v>
      </c>
      <c r="C11" s="15" t="s">
        <v>46</v>
      </c>
      <c r="D11" s="16" t="s">
        <v>19</v>
      </c>
      <c r="E11" s="16" t="s">
        <v>20</v>
      </c>
      <c r="F11" s="16" t="s">
        <v>66</v>
      </c>
      <c r="G11" s="16" t="s">
        <v>55</v>
      </c>
      <c r="H11" s="17">
        <v>592.6</v>
      </c>
      <c r="I11" s="17">
        <v>0</v>
      </c>
      <c r="J11" s="17">
        <v>0</v>
      </c>
      <c r="K11" s="17">
        <v>0</v>
      </c>
      <c r="L11" s="17">
        <f>K11+J11+I11+H11</f>
        <v>592.6</v>
      </c>
      <c r="M11" s="15" t="s">
        <v>9</v>
      </c>
    </row>
    <row r="12" spans="1:13" ht="167.25" customHeight="1" x14ac:dyDescent="0.3">
      <c r="A12" s="26" t="s">
        <v>87</v>
      </c>
      <c r="B12" s="14" t="s">
        <v>72</v>
      </c>
      <c r="C12" s="15" t="s">
        <v>46</v>
      </c>
      <c r="D12" s="16" t="s">
        <v>19</v>
      </c>
      <c r="E12" s="16" t="s">
        <v>20</v>
      </c>
      <c r="F12" s="16" t="s">
        <v>73</v>
      </c>
      <c r="G12" s="16" t="s">
        <v>68</v>
      </c>
      <c r="H12" s="17">
        <v>420</v>
      </c>
      <c r="I12" s="17">
        <v>0</v>
      </c>
      <c r="J12" s="17">
        <v>0</v>
      </c>
      <c r="K12" s="17">
        <v>0</v>
      </c>
      <c r="L12" s="17">
        <f>K12+J12+I12+H12</f>
        <v>420</v>
      </c>
      <c r="M12" s="15" t="s">
        <v>9</v>
      </c>
    </row>
    <row r="13" spans="1:13" ht="126" customHeight="1" x14ac:dyDescent="0.3">
      <c r="A13" s="26" t="s">
        <v>95</v>
      </c>
      <c r="B13" s="14" t="s">
        <v>97</v>
      </c>
      <c r="C13" s="15" t="s">
        <v>46</v>
      </c>
      <c r="D13" s="16" t="s">
        <v>19</v>
      </c>
      <c r="E13" s="16" t="s">
        <v>20</v>
      </c>
      <c r="F13" s="16" t="s">
        <v>99</v>
      </c>
      <c r="G13" s="16" t="s">
        <v>68</v>
      </c>
      <c r="H13" s="17">
        <v>0</v>
      </c>
      <c r="I13" s="17">
        <v>885</v>
      </c>
      <c r="J13" s="17">
        <v>0</v>
      </c>
      <c r="K13" s="17">
        <v>0</v>
      </c>
      <c r="L13" s="17">
        <f>K13+J13+I13+H13</f>
        <v>885</v>
      </c>
      <c r="M13" s="15"/>
    </row>
    <row r="14" spans="1:13" ht="147" customHeight="1" x14ac:dyDescent="0.3">
      <c r="A14" s="26" t="s">
        <v>96</v>
      </c>
      <c r="B14" s="14" t="s">
        <v>98</v>
      </c>
      <c r="C14" s="15" t="s">
        <v>46</v>
      </c>
      <c r="D14" s="16" t="s">
        <v>19</v>
      </c>
      <c r="E14" s="16" t="s">
        <v>20</v>
      </c>
      <c r="F14" s="16" t="s">
        <v>100</v>
      </c>
      <c r="G14" s="16" t="s">
        <v>55</v>
      </c>
      <c r="H14" s="17">
        <v>0</v>
      </c>
      <c r="I14" s="17">
        <v>26.31</v>
      </c>
      <c r="J14" s="17">
        <v>0</v>
      </c>
      <c r="K14" s="17">
        <v>0</v>
      </c>
      <c r="L14" s="17">
        <f>K14+J14+I14+H14</f>
        <v>26.31</v>
      </c>
      <c r="M14" s="15"/>
    </row>
    <row r="15" spans="1:13" ht="86.4" x14ac:dyDescent="0.3">
      <c r="A15" s="26">
        <v>2</v>
      </c>
      <c r="B15" s="11" t="s">
        <v>47</v>
      </c>
      <c r="C15" s="26"/>
      <c r="D15" s="7"/>
      <c r="E15" s="7"/>
      <c r="F15" s="7"/>
      <c r="G15" s="7"/>
      <c r="H15" s="8"/>
      <c r="I15" s="8"/>
      <c r="J15" s="8"/>
      <c r="K15" s="8"/>
      <c r="L15" s="8"/>
      <c r="M15" s="26"/>
    </row>
    <row r="16" spans="1:13" ht="110.4" x14ac:dyDescent="0.3">
      <c r="A16" s="26" t="s">
        <v>88</v>
      </c>
      <c r="B16" s="10" t="s">
        <v>56</v>
      </c>
      <c r="C16" s="26" t="s">
        <v>46</v>
      </c>
      <c r="D16" s="7" t="s">
        <v>19</v>
      </c>
      <c r="E16" s="7" t="s">
        <v>20</v>
      </c>
      <c r="F16" s="7" t="s">
        <v>57</v>
      </c>
      <c r="G16" s="7" t="s">
        <v>55</v>
      </c>
      <c r="H16" s="8">
        <v>631.91</v>
      </c>
      <c r="I16" s="8">
        <v>555.44000000000005</v>
      </c>
      <c r="J16" s="8">
        <f t="shared" ref="J16:J18" si="0">I16</f>
        <v>555.44000000000005</v>
      </c>
      <c r="K16" s="8">
        <f>J16</f>
        <v>555.44000000000005</v>
      </c>
      <c r="L16" s="8">
        <f>K16+J16+I16+H16</f>
        <v>2298.23</v>
      </c>
      <c r="M16" s="8" t="s">
        <v>10</v>
      </c>
    </row>
    <row r="17" spans="1:13" ht="96.6" x14ac:dyDescent="0.3">
      <c r="A17" s="26" t="s">
        <v>89</v>
      </c>
      <c r="B17" s="10" t="s">
        <v>80</v>
      </c>
      <c r="C17" s="26" t="s">
        <v>46</v>
      </c>
      <c r="D17" s="7" t="s">
        <v>19</v>
      </c>
      <c r="E17" s="7" t="s">
        <v>20</v>
      </c>
      <c r="F17" s="7" t="s">
        <v>81</v>
      </c>
      <c r="G17" s="7" t="s">
        <v>55</v>
      </c>
      <c r="H17" s="8">
        <v>5.94</v>
      </c>
      <c r="I17" s="8">
        <v>0</v>
      </c>
      <c r="J17" s="8">
        <v>0</v>
      </c>
      <c r="K17" s="8">
        <v>0</v>
      </c>
      <c r="L17" s="8">
        <f>H17</f>
        <v>5.94</v>
      </c>
      <c r="M17" s="8"/>
    </row>
    <row r="18" spans="1:13" ht="105" customHeight="1" x14ac:dyDescent="0.3">
      <c r="A18" s="26" t="s">
        <v>90</v>
      </c>
      <c r="B18" s="10" t="s">
        <v>82</v>
      </c>
      <c r="C18" s="26" t="s">
        <v>46</v>
      </c>
      <c r="D18" s="7" t="s">
        <v>19</v>
      </c>
      <c r="E18" s="7" t="s">
        <v>20</v>
      </c>
      <c r="F18" s="7" t="s">
        <v>58</v>
      </c>
      <c r="G18" s="7" t="s">
        <v>55</v>
      </c>
      <c r="H18" s="8">
        <v>94</v>
      </c>
      <c r="I18" s="8">
        <v>94</v>
      </c>
      <c r="J18" s="8">
        <f t="shared" si="0"/>
        <v>94</v>
      </c>
      <c r="K18" s="8">
        <f>J18</f>
        <v>94</v>
      </c>
      <c r="L18" s="8">
        <f>K18+J18+I18+H18</f>
        <v>376</v>
      </c>
      <c r="M18" s="26" t="s">
        <v>48</v>
      </c>
    </row>
    <row r="19" spans="1:13" ht="121.5" customHeight="1" x14ac:dyDescent="0.3">
      <c r="A19" s="26" t="s">
        <v>91</v>
      </c>
      <c r="B19" s="38" t="s">
        <v>83</v>
      </c>
      <c r="C19" s="34" t="s">
        <v>46</v>
      </c>
      <c r="D19" s="45" t="s">
        <v>19</v>
      </c>
      <c r="E19" s="45" t="s">
        <v>20</v>
      </c>
      <c r="F19" s="45" t="s">
        <v>67</v>
      </c>
      <c r="G19" s="45" t="s">
        <v>68</v>
      </c>
      <c r="H19" s="32">
        <v>300</v>
      </c>
      <c r="I19" s="32">
        <v>0</v>
      </c>
      <c r="J19" s="32">
        <v>0</v>
      </c>
      <c r="K19" s="32">
        <v>0</v>
      </c>
      <c r="L19" s="32">
        <f>K19+J19+I19+H19</f>
        <v>300</v>
      </c>
      <c r="M19" s="40" t="s">
        <v>9</v>
      </c>
    </row>
    <row r="20" spans="1:13" ht="10.5" customHeight="1" x14ac:dyDescent="0.3">
      <c r="A20" s="26"/>
      <c r="B20" s="39"/>
      <c r="C20" s="35"/>
      <c r="D20" s="46"/>
      <c r="E20" s="46"/>
      <c r="F20" s="46"/>
      <c r="G20" s="46"/>
      <c r="H20" s="33"/>
      <c r="I20" s="33"/>
      <c r="J20" s="33"/>
      <c r="K20" s="33"/>
      <c r="L20" s="33"/>
      <c r="M20" s="41"/>
    </row>
    <row r="21" spans="1:13" ht="121.5" customHeight="1" x14ac:dyDescent="0.3">
      <c r="A21" s="26" t="s">
        <v>92</v>
      </c>
      <c r="B21" s="38" t="s">
        <v>84</v>
      </c>
      <c r="C21" s="34" t="s">
        <v>46</v>
      </c>
      <c r="D21" s="45" t="s">
        <v>19</v>
      </c>
      <c r="E21" s="45" t="s">
        <v>69</v>
      </c>
      <c r="F21" s="45" t="s">
        <v>70</v>
      </c>
      <c r="G21" s="45" t="s">
        <v>55</v>
      </c>
      <c r="H21" s="32">
        <v>1.22</v>
      </c>
      <c r="I21" s="32">
        <v>0</v>
      </c>
      <c r="J21" s="32">
        <v>0</v>
      </c>
      <c r="K21" s="32">
        <v>0</v>
      </c>
      <c r="L21" s="32">
        <f>K21+J21+I21+H21</f>
        <v>1.22</v>
      </c>
      <c r="M21" s="40" t="s">
        <v>9</v>
      </c>
    </row>
    <row r="22" spans="1:13" x14ac:dyDescent="0.3">
      <c r="A22" s="26"/>
      <c r="B22" s="47"/>
      <c r="C22" s="35"/>
      <c r="D22" s="46"/>
      <c r="E22" s="46"/>
      <c r="F22" s="46"/>
      <c r="G22" s="46"/>
      <c r="H22" s="33"/>
      <c r="I22" s="33"/>
      <c r="J22" s="33"/>
      <c r="K22" s="33"/>
      <c r="L22" s="33"/>
      <c r="M22" s="41"/>
    </row>
    <row r="23" spans="1:13" ht="118.5" customHeight="1" x14ac:dyDescent="0.3">
      <c r="A23" s="26" t="s">
        <v>93</v>
      </c>
      <c r="B23" s="38" t="s">
        <v>74</v>
      </c>
      <c r="C23" s="34" t="s">
        <v>46</v>
      </c>
      <c r="D23" s="23" t="s">
        <v>19</v>
      </c>
      <c r="E23" s="23" t="s">
        <v>20</v>
      </c>
      <c r="F23" s="23" t="s">
        <v>75</v>
      </c>
      <c r="G23" s="23" t="s">
        <v>55</v>
      </c>
      <c r="H23" s="22">
        <v>33.5</v>
      </c>
      <c r="I23" s="22">
        <v>0</v>
      </c>
      <c r="J23" s="22">
        <v>0</v>
      </c>
      <c r="K23" s="22">
        <v>0</v>
      </c>
      <c r="L23" s="22">
        <f>K23+J23+I23+H23</f>
        <v>33.5</v>
      </c>
      <c r="M23" s="40" t="s">
        <v>9</v>
      </c>
    </row>
    <row r="24" spans="1:13" ht="111.75" customHeight="1" x14ac:dyDescent="0.3">
      <c r="A24" s="26"/>
      <c r="B24" s="47"/>
      <c r="C24" s="35"/>
      <c r="D24" s="23" t="s">
        <v>19</v>
      </c>
      <c r="E24" s="23" t="s">
        <v>20</v>
      </c>
      <c r="F24" s="23" t="s">
        <v>75</v>
      </c>
      <c r="G24" s="23" t="s">
        <v>68</v>
      </c>
      <c r="H24" s="22">
        <v>88</v>
      </c>
      <c r="I24" s="22">
        <v>0</v>
      </c>
      <c r="J24" s="22">
        <v>0</v>
      </c>
      <c r="K24" s="22">
        <v>0</v>
      </c>
      <c r="L24" s="22">
        <f>K24+J24+I24+H24</f>
        <v>88</v>
      </c>
      <c r="M24" s="41"/>
    </row>
    <row r="25" spans="1:13" ht="43.2" x14ac:dyDescent="0.3">
      <c r="A25" s="26"/>
      <c r="B25" s="19" t="s">
        <v>71</v>
      </c>
      <c r="C25" s="20"/>
      <c r="D25" s="23"/>
      <c r="E25" s="23"/>
      <c r="F25" s="23"/>
      <c r="G25" s="23"/>
      <c r="H25" s="22"/>
      <c r="I25" s="22"/>
      <c r="J25" s="22"/>
      <c r="K25" s="22"/>
      <c r="L25" s="22"/>
      <c r="M25" s="21"/>
    </row>
    <row r="26" spans="1:13" ht="96.6" x14ac:dyDescent="0.3">
      <c r="A26" s="26" t="s">
        <v>94</v>
      </c>
      <c r="B26" s="10" t="s">
        <v>59</v>
      </c>
      <c r="C26" s="26" t="s">
        <v>46</v>
      </c>
      <c r="D26" s="7" t="s">
        <v>19</v>
      </c>
      <c r="E26" s="7" t="s">
        <v>20</v>
      </c>
      <c r="F26" s="7" t="s">
        <v>60</v>
      </c>
      <c r="G26" s="7" t="s">
        <v>55</v>
      </c>
      <c r="H26" s="8">
        <v>16.899999999999999</v>
      </c>
      <c r="I26" s="8">
        <v>0</v>
      </c>
      <c r="J26" s="8">
        <v>0</v>
      </c>
      <c r="K26" s="8">
        <v>0</v>
      </c>
      <c r="L26" s="8">
        <f>K26+J26+I26+H26</f>
        <v>16.899999999999999</v>
      </c>
      <c r="M26" s="26" t="s">
        <v>62</v>
      </c>
    </row>
    <row r="27" spans="1:13" s="18" customFormat="1" ht="37.5" customHeight="1" x14ac:dyDescent="0.3">
      <c r="A27" s="12"/>
      <c r="B27" s="12" t="s">
        <v>63</v>
      </c>
      <c r="C27" s="12"/>
      <c r="D27" s="12" t="s">
        <v>64</v>
      </c>
      <c r="E27" s="12" t="s">
        <v>64</v>
      </c>
      <c r="F27" s="12" t="s">
        <v>64</v>
      </c>
      <c r="G27" s="12" t="s">
        <v>64</v>
      </c>
      <c r="H27" s="13">
        <f>H10+H11+H12+H16+H17+H18+H19+H21+H23+H24+H26</f>
        <v>9590.59</v>
      </c>
      <c r="I27" s="13">
        <f t="shared" ref="I27:J27" si="1">SUM(I10:I26)</f>
        <v>9057.239999999998</v>
      </c>
      <c r="J27" s="13">
        <f t="shared" si="1"/>
        <v>9037.24</v>
      </c>
      <c r="K27" s="13">
        <f>K10+K11+K12+K16+K18+K26</f>
        <v>9037.24</v>
      </c>
      <c r="L27" s="13">
        <f>L10+L11+L12+L13+L14+L16+L17+L18+L19+L21+L23+L24+L26</f>
        <v>36722.31</v>
      </c>
      <c r="M27" s="12"/>
    </row>
    <row r="29" spans="1:13" x14ac:dyDescent="0.3">
      <c r="B29" s="25" t="s">
        <v>76</v>
      </c>
    </row>
    <row r="30" spans="1:13" x14ac:dyDescent="0.3">
      <c r="B30" s="25" t="s">
        <v>51</v>
      </c>
      <c r="M30" s="25" t="s">
        <v>52</v>
      </c>
    </row>
  </sheetData>
  <mergeCells count="37">
    <mergeCell ref="C6:C7"/>
    <mergeCell ref="B23:B24"/>
    <mergeCell ref="C23:C24"/>
    <mergeCell ref="M23:M24"/>
    <mergeCell ref="H21:H22"/>
    <mergeCell ref="I21:I22"/>
    <mergeCell ref="J21:J22"/>
    <mergeCell ref="L21:L22"/>
    <mergeCell ref="B21:B22"/>
    <mergeCell ref="C21:C22"/>
    <mergeCell ref="M21:M22"/>
    <mergeCell ref="D21:D22"/>
    <mergeCell ref="E21:E22"/>
    <mergeCell ref="F21:F22"/>
    <mergeCell ref="G21:G22"/>
    <mergeCell ref="K21:K22"/>
    <mergeCell ref="E19:E20"/>
    <mergeCell ref="F19:F20"/>
    <mergeCell ref="G19:G20"/>
    <mergeCell ref="H19:H20"/>
    <mergeCell ref="I19:I20"/>
    <mergeCell ref="A6:A7"/>
    <mergeCell ref="A8:M8"/>
    <mergeCell ref="J1:M1"/>
    <mergeCell ref="J19:J20"/>
    <mergeCell ref="M6:M7"/>
    <mergeCell ref="B6:B7"/>
    <mergeCell ref="L19:L20"/>
    <mergeCell ref="K19:K20"/>
    <mergeCell ref="D5:J5"/>
    <mergeCell ref="J2:M4"/>
    <mergeCell ref="B19:B20"/>
    <mergeCell ref="C19:C20"/>
    <mergeCell ref="M19:M20"/>
    <mergeCell ref="D6:G6"/>
    <mergeCell ref="H6:L6"/>
    <mergeCell ref="D19:D20"/>
  </mergeCells>
  <pageMargins left="0.70866141732283472" right="0.70866141732283472" top="0.74803149606299213" bottom="0.74803149606299213" header="0.31496062992125984" footer="0.31496062992125984"/>
  <pageSetup paperSize="9" scale="44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topLeftCell="A16" workbookViewId="0">
      <selection activeCell="A16" sqref="A1:XFD1048576"/>
    </sheetView>
  </sheetViews>
  <sheetFormatPr defaultColWidth="12.6640625" defaultRowHeight="13.8" x14ac:dyDescent="0.3"/>
  <cols>
    <col min="1" max="1" width="12.6640625" style="2"/>
    <col min="2" max="2" width="34.88671875" style="2" customWidth="1"/>
    <col min="3" max="3" width="20.6640625" style="2" customWidth="1"/>
    <col min="4" max="4" width="7.6640625" style="2" customWidth="1"/>
    <col min="5" max="5" width="6.33203125" style="2" customWidth="1"/>
    <col min="6" max="6" width="8.5546875" style="2" customWidth="1"/>
    <col min="7" max="7" width="6.5546875" style="2" customWidth="1"/>
    <col min="8" max="8" width="8.5546875" style="2" customWidth="1"/>
    <col min="9" max="9" width="10.33203125" style="2" customWidth="1"/>
    <col min="10" max="10" width="9.5546875" style="2" customWidth="1"/>
    <col min="11" max="11" width="9.88671875" style="2" customWidth="1"/>
    <col min="12" max="12" width="34.33203125" style="2" customWidth="1"/>
    <col min="13" max="16384" width="12.6640625" style="2"/>
  </cols>
  <sheetData>
    <row r="1" spans="2:12" x14ac:dyDescent="0.3">
      <c r="J1" s="48" t="s">
        <v>26</v>
      </c>
      <c r="K1" s="48"/>
      <c r="L1" s="48"/>
    </row>
    <row r="2" spans="2:12" x14ac:dyDescent="0.3">
      <c r="J2" s="48"/>
      <c r="K2" s="48"/>
      <c r="L2" s="48"/>
    </row>
    <row r="3" spans="2:12" ht="38.25" customHeight="1" x14ac:dyDescent="0.3">
      <c r="J3" s="48"/>
      <c r="K3" s="48"/>
      <c r="L3" s="48"/>
    </row>
    <row r="5" spans="2:12" x14ac:dyDescent="0.3">
      <c r="D5" s="49" t="s">
        <v>25</v>
      </c>
      <c r="E5" s="49"/>
      <c r="F5" s="49"/>
      <c r="G5" s="49"/>
      <c r="H5" s="49"/>
      <c r="I5" s="49"/>
      <c r="J5" s="49"/>
    </row>
    <row r="7" spans="2:12" ht="50.25" customHeight="1" x14ac:dyDescent="0.3">
      <c r="B7" s="1" t="s">
        <v>0</v>
      </c>
      <c r="C7" s="1" t="s">
        <v>1</v>
      </c>
      <c r="D7" s="50" t="s">
        <v>2</v>
      </c>
      <c r="E7" s="51"/>
      <c r="F7" s="51"/>
      <c r="G7" s="52"/>
      <c r="H7" s="50" t="s">
        <v>15</v>
      </c>
      <c r="I7" s="51"/>
      <c r="J7" s="51"/>
      <c r="K7" s="52"/>
      <c r="L7" s="1" t="s">
        <v>3</v>
      </c>
    </row>
    <row r="8" spans="2:12" ht="27.6" x14ac:dyDescent="0.3">
      <c r="B8" s="1"/>
      <c r="C8" s="1"/>
      <c r="D8" s="1" t="s">
        <v>4</v>
      </c>
      <c r="E8" s="1" t="s">
        <v>5</v>
      </c>
      <c r="F8" s="1" t="s">
        <v>6</v>
      </c>
      <c r="G8" s="1" t="s">
        <v>7</v>
      </c>
      <c r="H8" s="1" t="s">
        <v>16</v>
      </c>
      <c r="I8" s="1" t="s">
        <v>17</v>
      </c>
      <c r="J8" s="1" t="s">
        <v>18</v>
      </c>
      <c r="K8" s="1" t="s">
        <v>8</v>
      </c>
      <c r="L8" s="1"/>
    </row>
    <row r="9" spans="2:12" ht="58.5" customHeight="1" x14ac:dyDescent="0.3">
      <c r="B9" s="1" t="s">
        <v>32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ht="125.25" customHeight="1" x14ac:dyDescent="0.3">
      <c r="B10" s="3" t="s">
        <v>33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2" ht="81.75" customHeight="1" x14ac:dyDescent="0.3">
      <c r="B11" s="1" t="s">
        <v>41</v>
      </c>
      <c r="C11" s="6" t="s">
        <v>46</v>
      </c>
      <c r="D11" s="7" t="s">
        <v>19</v>
      </c>
      <c r="E11" s="7" t="s">
        <v>20</v>
      </c>
      <c r="F11" s="7" t="s">
        <v>22</v>
      </c>
      <c r="G11" s="7" t="s">
        <v>23</v>
      </c>
      <c r="H11" s="8">
        <v>5</v>
      </c>
      <c r="I11" s="8">
        <v>7</v>
      </c>
      <c r="J11" s="8">
        <f>I11</f>
        <v>7</v>
      </c>
      <c r="K11" s="8">
        <f>H11+I11+J11</f>
        <v>19</v>
      </c>
      <c r="L11" s="1" t="s">
        <v>27</v>
      </c>
    </row>
    <row r="12" spans="2:12" ht="82.8" x14ac:dyDescent="0.3">
      <c r="B12" s="1" t="s">
        <v>45</v>
      </c>
      <c r="C12" s="6" t="s">
        <v>46</v>
      </c>
      <c r="D12" s="4" t="s">
        <v>19</v>
      </c>
      <c r="E12" s="4" t="s">
        <v>20</v>
      </c>
      <c r="F12" s="4" t="s">
        <v>21</v>
      </c>
      <c r="G12" s="4" t="s">
        <v>23</v>
      </c>
      <c r="H12" s="5">
        <f>6530.1-H15-H18-H19</f>
        <v>6378.1</v>
      </c>
      <c r="I12" s="5">
        <f>6545.7-I15-I18-I19</f>
        <v>6387.7</v>
      </c>
      <c r="J12" s="5">
        <f t="shared" ref="J12:J19" si="0">I12</f>
        <v>6387.7</v>
      </c>
      <c r="K12" s="5">
        <f t="shared" ref="K12:K21" si="1">H12+I12+J12</f>
        <v>19153.5</v>
      </c>
      <c r="L12" s="1" t="s">
        <v>9</v>
      </c>
    </row>
    <row r="13" spans="2:12" ht="62.25" customHeight="1" x14ac:dyDescent="0.3">
      <c r="B13" s="1" t="s">
        <v>34</v>
      </c>
      <c r="C13" s="6" t="s">
        <v>46</v>
      </c>
      <c r="D13" s="4" t="s">
        <v>19</v>
      </c>
      <c r="E13" s="4" t="s">
        <v>20</v>
      </c>
      <c r="F13" s="4" t="s">
        <v>42</v>
      </c>
      <c r="G13" s="4" t="s">
        <v>23</v>
      </c>
      <c r="H13" s="5">
        <f>1622.1-H11</f>
        <v>1617.1</v>
      </c>
      <c r="I13" s="5">
        <f>1728.2-I11</f>
        <v>1721.2</v>
      </c>
      <c r="J13" s="5">
        <f t="shared" si="0"/>
        <v>1721.2</v>
      </c>
      <c r="K13" s="5">
        <f t="shared" si="1"/>
        <v>5059.5</v>
      </c>
      <c r="L13" s="1" t="s">
        <v>28</v>
      </c>
    </row>
    <row r="14" spans="2:12" ht="55.2" x14ac:dyDescent="0.3">
      <c r="B14" s="1" t="s">
        <v>35</v>
      </c>
      <c r="C14" s="1"/>
      <c r="D14" s="4"/>
      <c r="E14" s="4"/>
      <c r="F14" s="4"/>
      <c r="G14" s="4"/>
      <c r="H14" s="5"/>
      <c r="I14" s="5"/>
      <c r="J14" s="5"/>
      <c r="K14" s="5"/>
      <c r="L14" s="5"/>
    </row>
    <row r="15" spans="2:12" ht="82.8" x14ac:dyDescent="0.3">
      <c r="B15" s="1" t="s">
        <v>36</v>
      </c>
      <c r="C15" s="6" t="s">
        <v>46</v>
      </c>
      <c r="D15" s="4" t="s">
        <v>19</v>
      </c>
      <c r="E15" s="4" t="s">
        <v>20</v>
      </c>
      <c r="F15" s="4" t="s">
        <v>21</v>
      </c>
      <c r="G15" s="4" t="s">
        <v>23</v>
      </c>
      <c r="H15" s="5">
        <f>44+10</f>
        <v>54</v>
      </c>
      <c r="I15" s="5">
        <f>45+15</f>
        <v>60</v>
      </c>
      <c r="J15" s="5">
        <f t="shared" si="0"/>
        <v>60</v>
      </c>
      <c r="K15" s="5">
        <f t="shared" si="1"/>
        <v>174</v>
      </c>
      <c r="L15" s="1" t="s">
        <v>44</v>
      </c>
    </row>
    <row r="16" spans="2:12" ht="89.25" customHeight="1" x14ac:dyDescent="0.3">
      <c r="B16" s="1" t="s">
        <v>37</v>
      </c>
      <c r="C16" s="6" t="s">
        <v>46</v>
      </c>
      <c r="D16" s="4" t="s">
        <v>19</v>
      </c>
      <c r="E16" s="4" t="s">
        <v>20</v>
      </c>
      <c r="F16" s="4" t="s">
        <v>43</v>
      </c>
      <c r="G16" s="4" t="s">
        <v>23</v>
      </c>
      <c r="H16" s="5">
        <v>6</v>
      </c>
      <c r="I16" s="5">
        <v>6</v>
      </c>
      <c r="J16" s="5">
        <f t="shared" si="0"/>
        <v>6</v>
      </c>
      <c r="K16" s="5">
        <f t="shared" si="1"/>
        <v>18</v>
      </c>
      <c r="L16" s="1" t="s">
        <v>29</v>
      </c>
    </row>
    <row r="17" spans="2:12" ht="82.8" x14ac:dyDescent="0.3">
      <c r="B17" s="1" t="s">
        <v>38</v>
      </c>
      <c r="C17" s="1"/>
      <c r="D17" s="4"/>
      <c r="E17" s="4"/>
      <c r="F17" s="4"/>
      <c r="G17" s="4"/>
      <c r="H17" s="5"/>
      <c r="I17" s="5"/>
      <c r="J17" s="5"/>
      <c r="K17" s="5"/>
      <c r="L17" s="1"/>
    </row>
    <row r="18" spans="2:12" ht="85.5" customHeight="1" x14ac:dyDescent="0.3">
      <c r="B18" s="1" t="s">
        <v>39</v>
      </c>
      <c r="C18" s="6" t="s">
        <v>46</v>
      </c>
      <c r="D18" s="4" t="s">
        <v>19</v>
      </c>
      <c r="E18" s="4" t="s">
        <v>24</v>
      </c>
      <c r="F18" s="4" t="s">
        <v>21</v>
      </c>
      <c r="G18" s="4" t="s">
        <v>23</v>
      </c>
      <c r="H18" s="5">
        <v>5</v>
      </c>
      <c r="I18" s="5">
        <v>5</v>
      </c>
      <c r="J18" s="5">
        <f t="shared" si="0"/>
        <v>5</v>
      </c>
      <c r="K18" s="5">
        <f t="shared" si="1"/>
        <v>15</v>
      </c>
      <c r="L18" s="1" t="s">
        <v>30</v>
      </c>
    </row>
    <row r="19" spans="2:12" ht="83.25" customHeight="1" x14ac:dyDescent="0.3">
      <c r="B19" s="1" t="s">
        <v>40</v>
      </c>
      <c r="C19" s="6" t="s">
        <v>46</v>
      </c>
      <c r="D19" s="4" t="s">
        <v>19</v>
      </c>
      <c r="E19" s="4" t="s">
        <v>20</v>
      </c>
      <c r="F19" s="4" t="s">
        <v>21</v>
      </c>
      <c r="G19" s="4" t="s">
        <v>23</v>
      </c>
      <c r="H19" s="5">
        <v>93</v>
      </c>
      <c r="I19" s="5">
        <v>93</v>
      </c>
      <c r="J19" s="5">
        <f t="shared" si="0"/>
        <v>93</v>
      </c>
      <c r="K19" s="5">
        <f t="shared" si="1"/>
        <v>279</v>
      </c>
      <c r="L19" s="1" t="s">
        <v>31</v>
      </c>
    </row>
    <row r="20" spans="2:12" x14ac:dyDescent="0.3">
      <c r="B20" s="1"/>
      <c r="C20" s="1"/>
      <c r="D20" s="4"/>
      <c r="E20" s="4"/>
      <c r="F20" s="4"/>
      <c r="G20" s="4"/>
      <c r="H20" s="5"/>
      <c r="I20" s="5"/>
      <c r="J20" s="5"/>
      <c r="K20" s="5"/>
      <c r="L20" s="1"/>
    </row>
    <row r="21" spans="2:12" x14ac:dyDescent="0.3">
      <c r="B21" s="1" t="s">
        <v>11</v>
      </c>
      <c r="C21" s="1"/>
      <c r="D21" s="4"/>
      <c r="E21" s="4"/>
      <c r="F21" s="4"/>
      <c r="G21" s="4"/>
      <c r="H21" s="5">
        <f>SUM(H11:H20)</f>
        <v>8158.2000000000007</v>
      </c>
      <c r="I21" s="5">
        <f>SUM(I11:I20)</f>
        <v>8279.9</v>
      </c>
      <c r="J21" s="5">
        <f t="shared" ref="J21" si="2">SUM(J11:J20)</f>
        <v>8279.9</v>
      </c>
      <c r="K21" s="5">
        <f t="shared" si="1"/>
        <v>24718</v>
      </c>
      <c r="L21" s="1"/>
    </row>
    <row r="22" spans="2:12" x14ac:dyDescent="0.3">
      <c r="B22" s="1" t="s">
        <v>12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 x14ac:dyDescent="0.3">
      <c r="B23" s="1" t="s">
        <v>13</v>
      </c>
      <c r="C23" s="1"/>
      <c r="D23" s="1"/>
      <c r="E23" s="1"/>
      <c r="F23" s="1"/>
      <c r="G23" s="1"/>
      <c r="H23" s="1"/>
      <c r="I23" s="1"/>
      <c r="J23" s="1"/>
      <c r="K23" s="5"/>
      <c r="L23" s="5"/>
    </row>
    <row r="24" spans="2:12" x14ac:dyDescent="0.3">
      <c r="B24" s="1" t="s">
        <v>14</v>
      </c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4">
    <mergeCell ref="J1:L3"/>
    <mergeCell ref="D5:J5"/>
    <mergeCell ref="D7:G7"/>
    <mergeCell ref="H7:K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0" sqref="F20"/>
    </sheetView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дюсш</vt:lpstr>
      <vt:lpstr>сдюсшор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2015-05-20T06:48:02Z</dcterms:modified>
</cp:coreProperties>
</file>