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52511"/>
</workbook>
</file>

<file path=xl/calcChain.xml><?xml version="1.0" encoding="utf-8"?>
<calcChain xmlns="http://schemas.openxmlformats.org/spreadsheetml/2006/main">
  <c r="I11" i="2" l="1"/>
  <c r="I9" i="2"/>
  <c r="I10" i="2" l="1"/>
  <c r="B29" i="2" l="1"/>
  <c r="H29" i="2"/>
  <c r="I29" i="2"/>
  <c r="J29" i="2"/>
  <c r="K29" i="2"/>
  <c r="G29" i="2"/>
  <c r="J19" i="2"/>
  <c r="K19" i="2" s="1"/>
  <c r="J18" i="2"/>
  <c r="K18" i="2" s="1"/>
  <c r="I26" i="2"/>
  <c r="J26" i="2" s="1"/>
  <c r="K26" i="2" s="1"/>
  <c r="H20" i="2" l="1"/>
  <c r="I14" i="2"/>
  <c r="J14" i="2"/>
  <c r="K14" i="2"/>
  <c r="L13" i="2"/>
  <c r="I8" i="2"/>
  <c r="L26" i="2"/>
  <c r="L16" i="2"/>
  <c r="L17" i="2"/>
  <c r="K31" i="2"/>
  <c r="K32" i="2"/>
  <c r="H31" i="2" l="1"/>
  <c r="H19" i="2" l="1"/>
  <c r="L19" i="2" s="1"/>
  <c r="H18" i="2"/>
  <c r="H14" i="2" l="1"/>
  <c r="L18" i="2"/>
  <c r="I31" i="2"/>
  <c r="J31" i="2"/>
  <c r="G31" i="2"/>
  <c r="H28" i="2"/>
  <c r="H27" i="2" l="1"/>
  <c r="L31" i="2"/>
  <c r="J12" i="2"/>
  <c r="J11" i="2"/>
  <c r="K12" i="2" l="1"/>
  <c r="L12" i="2" s="1"/>
  <c r="K11" i="2"/>
  <c r="H10" i="2"/>
  <c r="H8" i="2" s="1"/>
  <c r="I25" i="2"/>
  <c r="J25" i="2" s="1"/>
  <c r="K25" i="2" s="1"/>
  <c r="I24" i="2"/>
  <c r="I23" i="2"/>
  <c r="I21" i="2"/>
  <c r="G10" i="2"/>
  <c r="G8" i="2" s="1"/>
  <c r="J32" i="2"/>
  <c r="G15" i="2"/>
  <c r="B21" i="2"/>
  <c r="G21" i="2"/>
  <c r="H32" i="2"/>
  <c r="I32" i="2"/>
  <c r="G32" i="2"/>
  <c r="G25" i="2"/>
  <c r="B31" i="2"/>
  <c r="B30" i="2"/>
  <c r="G11" i="2"/>
  <c r="B32" i="2"/>
  <c r="B28" i="2"/>
  <c r="G28" i="2" l="1"/>
  <c r="G27" i="2" s="1"/>
  <c r="L25" i="2"/>
  <c r="G20" i="2"/>
  <c r="J22" i="2"/>
  <c r="K22" i="2" s="1"/>
  <c r="J24" i="2"/>
  <c r="K24" i="2" s="1"/>
  <c r="L24" i="2"/>
  <c r="L32" i="2"/>
  <c r="L15" i="2"/>
  <c r="L14" i="2" s="1"/>
  <c r="G14" i="2"/>
  <c r="I20" i="2"/>
  <c r="J23" i="2"/>
  <c r="K23" i="2" s="1"/>
  <c r="L23" i="2"/>
  <c r="L11" i="2"/>
  <c r="L29" i="2"/>
  <c r="J21" i="2"/>
  <c r="G30" i="2"/>
  <c r="H30" i="2"/>
  <c r="I28" i="2"/>
  <c r="J9" i="2"/>
  <c r="L22" i="2" l="1"/>
  <c r="J20" i="2"/>
  <c r="K21" i="2"/>
  <c r="K20" i="2" s="1"/>
  <c r="K9" i="2"/>
  <c r="I30" i="2"/>
  <c r="J10" i="2"/>
  <c r="J28" i="2"/>
  <c r="L21" i="2" l="1"/>
  <c r="L20" i="2" s="1"/>
  <c r="J30" i="2"/>
  <c r="J27" i="2" s="1"/>
  <c r="K10" i="2"/>
  <c r="K30" i="2" s="1"/>
  <c r="I27" i="2"/>
  <c r="J8" i="2"/>
  <c r="K28" i="2"/>
  <c r="L9" i="2"/>
  <c r="L30" i="2" l="1"/>
  <c r="K27" i="2"/>
  <c r="K8" i="2"/>
  <c r="L10" i="2"/>
  <c r="L8" i="2" s="1"/>
  <c r="L28" i="2"/>
  <c r="L27" i="2" s="1"/>
</calcChain>
</file>

<file path=xl/sharedStrings.xml><?xml version="1.0" encoding="utf-8"?>
<sst xmlns="http://schemas.openxmlformats.org/spreadsheetml/2006/main" count="167" uniqueCount="109">
  <si>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</si>
  <si>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</si>
  <si>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</si>
  <si>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</si>
  <si>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</si>
  <si>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</si>
  <si>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</si>
  <si>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</si>
  <si>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</si>
  <si>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</si>
  <si>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 xml:space="preserve">Цель,целевые индикаторы    </t>
  </si>
  <si>
    <t>Единица измерения</t>
  </si>
  <si>
    <t>Источник информации</t>
  </si>
  <si>
    <t>Расходы (тыс. руб.), годы</t>
  </si>
  <si>
    <t>В том числе:</t>
  </si>
  <si>
    <t>ГРБС1</t>
  </si>
  <si>
    <t>ведомственная статистика</t>
  </si>
  <si>
    <t>Задача 2. Обеспечение профилактики и тушения пожаров в городе Шарыпово</t>
  </si>
  <si>
    <t>Администрация города Шарыпово</t>
  </si>
  <si>
    <t>Администрация поселка Горячегорск</t>
  </si>
  <si>
    <t>ГРБС2</t>
  </si>
  <si>
    <t>ГРБС3</t>
  </si>
  <si>
    <t>Задача  1. Обеспечение предупреждения  возникновения и развития чрезвычайных ситуаций природного и техногенного характера, снижение ущерба и потерь от чрезвычайных ситуаций муниципального характера.</t>
  </si>
  <si>
    <t xml:space="preserve">Снижение времени обработки поступающих сообщений и заявлений, доведения оперативной информации до экстренных служб реагирования города  </t>
  </si>
  <si>
    <t>% от показателя 2012 года</t>
  </si>
  <si>
    <t xml:space="preserve">Снижение числа пострадавших на территории муниципального образования  от пожаров </t>
  </si>
  <si>
    <t>% от среднего показателя 2009 -2011 годов</t>
  </si>
  <si>
    <t>человек</t>
  </si>
  <si>
    <t>не менее 22</t>
  </si>
  <si>
    <t>№  п/п</t>
  </si>
  <si>
    <t>Задача 1. Обеспечение предупреждения  возникновения и развития чрезвычайных ситуаций природного и техногенного характера, снижение ущерба и потерь от чрезвычайных ситуаций муниципального характера.</t>
  </si>
  <si>
    <t>ЦЕЛЬ: Последовательное снижение рисков чрезвычайных ситуаций, повышение защищенности населения и территории муниципального образования города Шарыпово от угроз природного и техногенного характера</t>
  </si>
  <si>
    <t>0309</t>
  </si>
  <si>
    <t>244</t>
  </si>
  <si>
    <t>Круглосуточное функционирование телефона экстренной службы 112, незамедлительное руководство экстренными действиями по предотвращению или ликвидации последствий возникших ЧС</t>
  </si>
  <si>
    <t>Выполнение мероприятий по обеспечению деятельности пожарного поста</t>
  </si>
  <si>
    <t>Директор МКУ "СГХ"</t>
  </si>
  <si>
    <t>И.В. Шайганова</t>
  </si>
  <si>
    <t>95,5</t>
  </si>
  <si>
    <t>Итого на период</t>
  </si>
  <si>
    <t>КУМИ и ЗО</t>
  </si>
  <si>
    <t>005</t>
  </si>
  <si>
    <t xml:space="preserve">Оплата услуг единых диспетчерских служб </t>
  </si>
  <si>
    <t>Обеспечение деятельности (оказание услуг) муниципального пожарного поста в поселке Горячегорск</t>
  </si>
  <si>
    <t>018</t>
  </si>
  <si>
    <t>0310</t>
  </si>
  <si>
    <t>121</t>
  </si>
  <si>
    <t>Администрация поселка Дубинино</t>
  </si>
  <si>
    <t>0418723</t>
  </si>
  <si>
    <t>025</t>
  </si>
  <si>
    <t>Обеспечение первичных мер пожарной безопасности за счет средств бюджета  муниципального образования</t>
  </si>
  <si>
    <t>117</t>
  </si>
  <si>
    <t>0418579</t>
  </si>
  <si>
    <t>Прочие мероприятия в части обеспечения первичных мер пожарной безопасности</t>
  </si>
  <si>
    <t>Приобретение 2-х мотопомп</t>
  </si>
  <si>
    <t>Материальное стимулирование 
15 (10/5) внештатных инструкторов пожарной профилактики, обучение  всего 22-х командиров добровольных пожарных дружин</t>
  </si>
  <si>
    <t>МКУ "СГХ"</t>
  </si>
  <si>
    <t>133</t>
  </si>
  <si>
    <t>0505</t>
  </si>
  <si>
    <t>0909</t>
  </si>
  <si>
    <t>621</t>
  </si>
  <si>
    <t xml:space="preserve">Выполнение отдельных мероприятий по проведению заключительной дезинфекции в местах (очагах) возникновения инфекционных заболеваний </t>
  </si>
  <si>
    <t>ГРБС4</t>
  </si>
  <si>
    <t>ГРБС5</t>
  </si>
  <si>
    <t>Задача 3. Своевременная ликвидация случаев инфекционной заболеваемости</t>
  </si>
  <si>
    <t>Охват подготовкой командиров добровольных пожарных дружин организаций, в том числе образовательных учреждений.</t>
  </si>
  <si>
    <t>2.1</t>
  </si>
  <si>
    <t>2.2</t>
  </si>
  <si>
    <t>2.1.</t>
  </si>
  <si>
    <t>Снижение уровеня инфекционной заболеваемости</t>
  </si>
  <si>
    <t>%</t>
  </si>
  <si>
    <t>отраслевой мониторинг</t>
  </si>
  <si>
    <t>10</t>
  </si>
  <si>
    <t>15</t>
  </si>
  <si>
    <t>20</t>
  </si>
  <si>
    <t>25</t>
  </si>
  <si>
    <t>2.2.</t>
  </si>
  <si>
    <t>Снижение числа безнадзорных домашних животных</t>
  </si>
  <si>
    <t>0418752</t>
  </si>
  <si>
    <t>Комплекс проводимых неспецефических мероприятий, направленных на предупреждение распространение и ликвидацию вспышек инфекционных заболеваний в части оплаты работ (услуг) по дератизации</t>
  </si>
  <si>
    <t>Комплекс проводимых неспецефических мероприятий, направленных на предупреждение распространение и ликвидацию вспышек инфекционных заболеваний в части оплаты работ (услуг) по дизенсекции</t>
  </si>
  <si>
    <t>2016</t>
  </si>
  <si>
    <t>2017</t>
  </si>
  <si>
    <t>33</t>
  </si>
  <si>
    <t>0412</t>
  </si>
  <si>
    <t>Обеспечение деятельности (оказание услуг) подведомственных учреждений</t>
  </si>
  <si>
    <t xml:space="preserve">Обеспечение мер пожарной безопасности муниципального образования </t>
  </si>
  <si>
    <t>Оплата работ (услуг) по ремонту пожарных гидрантов</t>
  </si>
  <si>
    <t>0418779</t>
  </si>
  <si>
    <t>622</t>
  </si>
  <si>
    <t>0503</t>
  </si>
  <si>
    <t>Оплата работ (услуг) по ликвидации последствий чрезвычайной ситуации природного характера</t>
  </si>
  <si>
    <t>0418792</t>
  </si>
  <si>
    <t>2018</t>
  </si>
  <si>
    <t>Цель : последовательное снижение рисков чрезвычайных ситуаций, повышение защищенности населения муниципального образования города Шарыпово от угроз природного и техногенного характера</t>
  </si>
  <si>
    <t>Приложение № 1 
к подпрограмме «Предупреждение, спасение, помощь населению муниципального образования «город  Шарыпово Красноярского края» в чрезвычайных ситуациях»</t>
  </si>
  <si>
    <t xml:space="preserve">Приложение № 2 
к подпрограмме «Предупреждение, спасение, помощь населению муниципального образования «город  Шарыпово Красноярского края» в чрезвычайных ситуациях» </t>
  </si>
  <si>
    <t>Выполнение отдельных государственных полномочий по организации проведения мероприятий по отлову и содержанию безнадзорных  животных</t>
  </si>
  <si>
    <t>0417518; 0410075180</t>
  </si>
  <si>
    <t>0418730; 0410087300</t>
  </si>
  <si>
    <t>621; 244</t>
  </si>
  <si>
    <t>0505; 0113</t>
  </si>
  <si>
    <t>0418753; 0410087530</t>
  </si>
  <si>
    <t>0418712; 0410087120</t>
  </si>
  <si>
    <t>0418722; 0410087220</t>
  </si>
  <si>
    <t>0418782; 0410087820</t>
  </si>
  <si>
    <t>Организация и проведение акарицидных обработок мест массового отдыха населения</t>
  </si>
  <si>
    <t>0417555; 0410075550</t>
  </si>
  <si>
    <t>0418575; 04100S5550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</si>
</sst>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0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72">
    <xf numFmtId="0" fontId="0" fillId="0" borderId="0" xfId="0"/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49" fontId="11" fillId="0" borderId="1" xfId="1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N1" sqref="N1"/>
    </sheetView>
  </sheetViews>
  <sheetFormatPr defaultRowHeight="15.75" x14ac:dyDescent="0.25"/>
  <cols>
    <col min="1" max="1" width="5.7109375" style="50" customWidth="1"/>
    <col min="2" max="2" width="54.7109375" style="50" customWidth="1"/>
    <col min="3" max="3" width="12.42578125" style="50" customWidth="1"/>
    <col min="4" max="4" width="16" style="50" customWidth="1"/>
    <col min="5" max="9" width="14.85546875" style="50" customWidth="1"/>
    <col min="10" max="10" width="14.7109375" style="50" customWidth="1"/>
    <col min="11" max="16384" width="9.140625" style="50"/>
  </cols>
  <sheetData>
    <row r="1" spans="1:10" ht="114.75" customHeight="1" x14ac:dyDescent="0.25">
      <c r="F1" s="21"/>
      <c r="G1" s="51" t="s">
        <v>95</v>
      </c>
      <c r="H1" s="51"/>
      <c r="I1" s="51"/>
      <c r="J1" s="51"/>
    </row>
    <row r="4" spans="1:10" ht="15.75" customHeight="1" x14ac:dyDescent="0.25">
      <c r="A4" s="52" t="s">
        <v>0</v>
      </c>
      <c r="B4" s="52"/>
      <c r="C4" s="52"/>
      <c r="D4" s="52"/>
      <c r="E4" s="52"/>
      <c r="F4" s="52"/>
      <c r="G4" s="52"/>
      <c r="H4" s="52"/>
      <c r="I4" s="52"/>
    </row>
    <row r="6" spans="1:10" ht="31.5" x14ac:dyDescent="0.25">
      <c r="A6" s="53" t="s">
        <v>29</v>
      </c>
      <c r="B6" s="53" t="s">
        <v>10</v>
      </c>
      <c r="C6" s="53" t="s">
        <v>11</v>
      </c>
      <c r="D6" s="53" t="s">
        <v>12</v>
      </c>
      <c r="E6" s="53">
        <v>2013</v>
      </c>
      <c r="F6" s="53">
        <v>2014</v>
      </c>
      <c r="G6" s="53">
        <v>2015</v>
      </c>
      <c r="H6" s="54" t="s">
        <v>81</v>
      </c>
      <c r="I6" s="54" t="s">
        <v>82</v>
      </c>
      <c r="J6" s="54" t="s">
        <v>93</v>
      </c>
    </row>
    <row r="7" spans="1:10" ht="42" customHeight="1" x14ac:dyDescent="0.25">
      <c r="A7" s="55" t="s">
        <v>94</v>
      </c>
      <c r="B7" s="56"/>
      <c r="C7" s="56"/>
      <c r="D7" s="56"/>
      <c r="E7" s="56"/>
      <c r="F7" s="56"/>
      <c r="G7" s="56"/>
      <c r="H7" s="56"/>
      <c r="I7" s="56"/>
      <c r="J7" s="57"/>
    </row>
    <row r="8" spans="1:10" ht="31.5" customHeight="1" x14ac:dyDescent="0.25">
      <c r="A8" s="55" t="s">
        <v>22</v>
      </c>
      <c r="B8" s="58"/>
      <c r="C8" s="58"/>
      <c r="D8" s="58"/>
      <c r="E8" s="58"/>
      <c r="F8" s="58"/>
      <c r="G8" s="58"/>
      <c r="H8" s="58"/>
      <c r="I8" s="58"/>
      <c r="J8" s="59"/>
    </row>
    <row r="9" spans="1:10" ht="59.25" customHeight="1" x14ac:dyDescent="0.25">
      <c r="A9" s="53">
        <v>1</v>
      </c>
      <c r="B9" s="60" t="s">
        <v>23</v>
      </c>
      <c r="C9" s="61" t="s">
        <v>24</v>
      </c>
      <c r="D9" s="53" t="s">
        <v>16</v>
      </c>
      <c r="E9" s="53"/>
      <c r="F9" s="61">
        <v>28</v>
      </c>
      <c r="G9" s="61">
        <v>30</v>
      </c>
      <c r="H9" s="54" t="s">
        <v>83</v>
      </c>
      <c r="I9" s="61">
        <v>33</v>
      </c>
      <c r="J9" s="61">
        <v>33</v>
      </c>
    </row>
    <row r="10" spans="1:10" ht="15.75" customHeight="1" x14ac:dyDescent="0.25">
      <c r="A10" s="55" t="s">
        <v>17</v>
      </c>
      <c r="B10" s="58"/>
      <c r="C10" s="58"/>
      <c r="D10" s="58"/>
      <c r="E10" s="58"/>
      <c r="F10" s="58"/>
      <c r="G10" s="58"/>
      <c r="H10" s="58"/>
      <c r="I10" s="58"/>
      <c r="J10" s="59"/>
    </row>
    <row r="11" spans="1:10" ht="81.75" customHeight="1" x14ac:dyDescent="0.25">
      <c r="A11" s="54" t="s">
        <v>66</v>
      </c>
      <c r="B11" s="62" t="s">
        <v>25</v>
      </c>
      <c r="C11" s="63" t="s">
        <v>26</v>
      </c>
      <c r="D11" s="63" t="s">
        <v>16</v>
      </c>
      <c r="E11" s="53">
        <v>98.5</v>
      </c>
      <c r="F11" s="53">
        <v>97.5</v>
      </c>
      <c r="G11" s="53">
        <v>96.5</v>
      </c>
      <c r="H11" s="54" t="s">
        <v>38</v>
      </c>
      <c r="I11" s="53" t="s">
        <v>38</v>
      </c>
      <c r="J11" s="54" t="s">
        <v>38</v>
      </c>
    </row>
    <row r="12" spans="1:10" ht="55.5" customHeight="1" x14ac:dyDescent="0.25">
      <c r="A12" s="54" t="s">
        <v>67</v>
      </c>
      <c r="B12" s="64" t="s">
        <v>65</v>
      </c>
      <c r="C12" s="53" t="s">
        <v>27</v>
      </c>
      <c r="D12" s="53" t="s">
        <v>16</v>
      </c>
      <c r="E12" s="53" t="s">
        <v>28</v>
      </c>
      <c r="F12" s="65"/>
      <c r="G12" s="65"/>
      <c r="H12" s="65"/>
      <c r="I12" s="65"/>
      <c r="J12" s="54"/>
    </row>
    <row r="13" spans="1:10" ht="31.5" customHeight="1" x14ac:dyDescent="0.25">
      <c r="A13" s="55" t="s">
        <v>64</v>
      </c>
      <c r="B13" s="58"/>
      <c r="C13" s="58"/>
      <c r="D13" s="58"/>
      <c r="E13" s="58"/>
      <c r="F13" s="58"/>
      <c r="G13" s="58"/>
      <c r="H13" s="58"/>
      <c r="I13" s="58"/>
      <c r="J13" s="59"/>
    </row>
    <row r="14" spans="1:10" s="9" customFormat="1" ht="30" x14ac:dyDescent="0.25">
      <c r="A14" s="4" t="s">
        <v>68</v>
      </c>
      <c r="B14" s="5" t="s">
        <v>69</v>
      </c>
      <c r="C14" s="6" t="s">
        <v>70</v>
      </c>
      <c r="D14" s="7" t="s">
        <v>71</v>
      </c>
      <c r="E14" s="8" t="s">
        <v>72</v>
      </c>
      <c r="F14" s="8" t="s">
        <v>73</v>
      </c>
      <c r="G14" s="8" t="s">
        <v>74</v>
      </c>
      <c r="H14" s="8" t="s">
        <v>75</v>
      </c>
      <c r="I14" s="8" t="s">
        <v>75</v>
      </c>
      <c r="J14" s="8" t="s">
        <v>75</v>
      </c>
    </row>
    <row r="15" spans="1:10" s="11" customFormat="1" ht="30" x14ac:dyDescent="0.25">
      <c r="A15" s="4" t="s">
        <v>76</v>
      </c>
      <c r="B15" s="10" t="s">
        <v>77</v>
      </c>
      <c r="C15" s="6" t="s">
        <v>70</v>
      </c>
      <c r="D15" s="7" t="s">
        <v>71</v>
      </c>
      <c r="E15" s="8" t="s">
        <v>72</v>
      </c>
      <c r="F15" s="8" t="s">
        <v>73</v>
      </c>
      <c r="G15" s="8" t="s">
        <v>74</v>
      </c>
      <c r="H15" s="8" t="s">
        <v>75</v>
      </c>
      <c r="I15" s="8" t="s">
        <v>75</v>
      </c>
      <c r="J15" s="8" t="s">
        <v>75</v>
      </c>
    </row>
    <row r="19" spans="1:7" s="66" customFormat="1" x14ac:dyDescent="0.25">
      <c r="A19" s="66" t="s">
        <v>36</v>
      </c>
      <c r="G19" s="66" t="s">
        <v>37</v>
      </c>
    </row>
  </sheetData>
  <mergeCells count="6">
    <mergeCell ref="A13:J13"/>
    <mergeCell ref="A4:I4"/>
    <mergeCell ref="A7:J7"/>
    <mergeCell ref="A8:J8"/>
    <mergeCell ref="G1:J1"/>
    <mergeCell ref="A10:J10"/>
  </mergeCells>
  <phoneticPr fontId="4" type="noConversion"/>
  <pageMargins left="0.55000000000000004" right="0.15748031496062992" top="0.23622047244094491" bottom="0.15748031496062992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opLeftCell="A31" zoomScale="75" zoomScaleNormal="75" workbookViewId="0">
      <selection activeCell="E42" sqref="E42"/>
    </sheetView>
  </sheetViews>
  <sheetFormatPr defaultRowHeight="15.75" x14ac:dyDescent="0.25"/>
  <cols>
    <col min="1" max="1" width="49.5703125" style="28" customWidth="1"/>
    <col min="2" max="2" width="19.28515625" style="29" customWidth="1"/>
    <col min="3" max="3" width="6.85546875" style="1" customWidth="1"/>
    <col min="4" max="4" width="7.28515625" style="1" customWidth="1"/>
    <col min="5" max="5" width="12.5703125" style="1" customWidth="1"/>
    <col min="6" max="6" width="6.140625" style="1" customWidth="1"/>
    <col min="7" max="7" width="11.85546875" style="2" customWidth="1"/>
    <col min="8" max="11" width="11" style="2" customWidth="1"/>
    <col min="12" max="12" width="11.42578125" style="2" customWidth="1"/>
    <col min="13" max="13" width="36.7109375" style="29" customWidth="1"/>
    <col min="14" max="14" width="12" style="29" customWidth="1"/>
    <col min="15" max="16384" width="9.140625" style="29"/>
  </cols>
  <sheetData>
    <row r="1" spans="1:14" ht="82.5" customHeight="1" x14ac:dyDescent="0.25">
      <c r="I1" s="33" t="s">
        <v>96</v>
      </c>
      <c r="J1" s="33"/>
      <c r="K1" s="33"/>
      <c r="L1" s="33"/>
      <c r="M1" s="33"/>
    </row>
    <row r="3" spans="1:14" ht="17.25" customHeight="1" x14ac:dyDescent="0.25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4" ht="33" customHeight="1" x14ac:dyDescent="0.25">
      <c r="A5" s="38" t="s">
        <v>2</v>
      </c>
      <c r="B5" s="40" t="s">
        <v>3</v>
      </c>
      <c r="C5" s="42" t="s">
        <v>4</v>
      </c>
      <c r="D5" s="42"/>
      <c r="E5" s="42"/>
      <c r="F5" s="42"/>
      <c r="G5" s="43" t="s">
        <v>13</v>
      </c>
      <c r="H5" s="43"/>
      <c r="I5" s="43"/>
      <c r="J5" s="43"/>
      <c r="K5" s="43"/>
      <c r="L5" s="43"/>
      <c r="M5" s="44" t="s">
        <v>5</v>
      </c>
    </row>
    <row r="6" spans="1:14" ht="37.5" customHeight="1" x14ac:dyDescent="0.25">
      <c r="A6" s="39"/>
      <c r="B6" s="41"/>
      <c r="C6" s="30" t="s">
        <v>6</v>
      </c>
      <c r="D6" s="30" t="s">
        <v>7</v>
      </c>
      <c r="E6" s="30" t="s">
        <v>8</v>
      </c>
      <c r="F6" s="30" t="s">
        <v>9</v>
      </c>
      <c r="G6" s="12">
        <v>2014</v>
      </c>
      <c r="H6" s="12">
        <v>2015</v>
      </c>
      <c r="I6" s="12">
        <v>2016</v>
      </c>
      <c r="J6" s="12">
        <v>2017</v>
      </c>
      <c r="K6" s="12">
        <v>2018</v>
      </c>
      <c r="L6" s="31" t="s">
        <v>39</v>
      </c>
      <c r="M6" s="44"/>
    </row>
    <row r="7" spans="1:14" ht="33.75" customHeight="1" x14ac:dyDescent="0.25">
      <c r="A7" s="35" t="s">
        <v>31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7"/>
    </row>
    <row r="8" spans="1:14" s="14" customFormat="1" ht="102" customHeight="1" x14ac:dyDescent="0.25">
      <c r="A8" s="22" t="s">
        <v>30</v>
      </c>
      <c r="B8" s="13"/>
      <c r="C8" s="23"/>
      <c r="D8" s="23"/>
      <c r="E8" s="23"/>
      <c r="F8" s="23"/>
      <c r="G8" s="3">
        <f>SUM(G9:G13)</f>
        <v>2438.6880000000001</v>
      </c>
      <c r="H8" s="3">
        <f t="shared" ref="H8:K8" si="0">SUM(H9:H13)</f>
        <v>4042.4389999999999</v>
      </c>
      <c r="I8" s="3">
        <f t="shared" si="0"/>
        <v>2343.6400000000003</v>
      </c>
      <c r="J8" s="3">
        <f t="shared" si="0"/>
        <v>2343.6400000000003</v>
      </c>
      <c r="K8" s="3">
        <f t="shared" si="0"/>
        <v>2343.6400000000003</v>
      </c>
      <c r="L8" s="3">
        <f>SUM(L9:L13)</f>
        <v>13512.047</v>
      </c>
      <c r="M8" s="27"/>
    </row>
    <row r="9" spans="1:14" s="14" customFormat="1" ht="99.75" customHeight="1" x14ac:dyDescent="0.25">
      <c r="A9" s="67" t="s">
        <v>42</v>
      </c>
      <c r="B9" s="32" t="s">
        <v>18</v>
      </c>
      <c r="C9" s="30" t="s">
        <v>41</v>
      </c>
      <c r="D9" s="30" t="s">
        <v>32</v>
      </c>
      <c r="E9" s="30" t="s">
        <v>103</v>
      </c>
      <c r="F9" s="30" t="s">
        <v>33</v>
      </c>
      <c r="G9" s="31">
        <v>1351.3</v>
      </c>
      <c r="H9" s="31">
        <v>1545.4</v>
      </c>
      <c r="I9" s="31">
        <f>ROUND(1162.5,2)</f>
        <v>1162.5</v>
      </c>
      <c r="J9" s="31">
        <f t="shared" ref="J9:K10" si="1">I9</f>
        <v>1162.5</v>
      </c>
      <c r="K9" s="31">
        <f>J9</f>
        <v>1162.5</v>
      </c>
      <c r="L9" s="31">
        <f>SUM(G9:K9)</f>
        <v>6384.2</v>
      </c>
      <c r="M9" s="27" t="s">
        <v>34</v>
      </c>
      <c r="N9" s="17"/>
    </row>
    <row r="10" spans="1:14" s="14" customFormat="1" ht="38.25" customHeight="1" x14ac:dyDescent="0.25">
      <c r="A10" s="68" t="s">
        <v>43</v>
      </c>
      <c r="B10" s="40" t="s">
        <v>19</v>
      </c>
      <c r="C10" s="30" t="s">
        <v>44</v>
      </c>
      <c r="D10" s="30" t="s">
        <v>45</v>
      </c>
      <c r="E10" s="30" t="s">
        <v>104</v>
      </c>
      <c r="F10" s="30" t="s">
        <v>46</v>
      </c>
      <c r="G10" s="31">
        <f>681.856+205.92</f>
        <v>887.77599999999995</v>
      </c>
      <c r="H10" s="31">
        <f>707.426+213.643</f>
        <v>921.06900000000007</v>
      </c>
      <c r="I10" s="31">
        <f>ROUND(707.426+213.643,2)</f>
        <v>921.07</v>
      </c>
      <c r="J10" s="31">
        <f t="shared" si="1"/>
        <v>921.07</v>
      </c>
      <c r="K10" s="31">
        <f t="shared" si="1"/>
        <v>921.07</v>
      </c>
      <c r="L10" s="31">
        <f>SUM(G10:K10)</f>
        <v>4572.0550000000003</v>
      </c>
      <c r="M10" s="40" t="s">
        <v>35</v>
      </c>
      <c r="N10" s="17"/>
    </row>
    <row r="11" spans="1:14" s="14" customFormat="1" ht="36" customHeight="1" x14ac:dyDescent="0.25">
      <c r="A11" s="69"/>
      <c r="B11" s="41"/>
      <c r="C11" s="30" t="s">
        <v>44</v>
      </c>
      <c r="D11" s="30" t="s">
        <v>45</v>
      </c>
      <c r="E11" s="30" t="s">
        <v>104</v>
      </c>
      <c r="F11" s="30" t="s">
        <v>33</v>
      </c>
      <c r="G11" s="31">
        <f>6.36+147.872+3.15+5.408+36.822</f>
        <v>199.61200000000002</v>
      </c>
      <c r="H11" s="31">
        <v>332.053</v>
      </c>
      <c r="I11" s="31">
        <f>ROUND(260.07089,2)</f>
        <v>260.07</v>
      </c>
      <c r="J11" s="31">
        <f>I11</f>
        <v>260.07</v>
      </c>
      <c r="K11" s="31">
        <f>J11</f>
        <v>260.07</v>
      </c>
      <c r="L11" s="31">
        <f>SUM(G11:K11)</f>
        <v>1311.8749999999998</v>
      </c>
      <c r="M11" s="41"/>
      <c r="N11" s="17"/>
    </row>
    <row r="12" spans="1:14" s="14" customFormat="1" ht="33.75" customHeight="1" x14ac:dyDescent="0.25">
      <c r="A12" s="70" t="s">
        <v>85</v>
      </c>
      <c r="B12" s="32" t="s">
        <v>18</v>
      </c>
      <c r="C12" s="30" t="s">
        <v>41</v>
      </c>
      <c r="D12" s="30" t="s">
        <v>58</v>
      </c>
      <c r="E12" s="30" t="s">
        <v>88</v>
      </c>
      <c r="F12" s="30" t="s">
        <v>89</v>
      </c>
      <c r="G12" s="31">
        <v>0</v>
      </c>
      <c r="H12" s="31">
        <v>84</v>
      </c>
      <c r="I12" s="31">
        <v>0</v>
      </c>
      <c r="J12" s="31">
        <f t="shared" ref="J12:K12" si="2">I12</f>
        <v>0</v>
      </c>
      <c r="K12" s="31">
        <f t="shared" si="2"/>
        <v>0</v>
      </c>
      <c r="L12" s="31">
        <f>SUM(G12:K12)</f>
        <v>84</v>
      </c>
      <c r="M12" s="26"/>
      <c r="N12" s="17"/>
    </row>
    <row r="13" spans="1:14" s="14" customFormat="1" ht="33.75" customHeight="1" x14ac:dyDescent="0.25">
      <c r="A13" s="67" t="s">
        <v>91</v>
      </c>
      <c r="B13" s="26" t="s">
        <v>56</v>
      </c>
      <c r="C13" s="30" t="s">
        <v>57</v>
      </c>
      <c r="D13" s="30" t="s">
        <v>90</v>
      </c>
      <c r="E13" s="30" t="s">
        <v>92</v>
      </c>
      <c r="F13" s="30" t="s">
        <v>33</v>
      </c>
      <c r="G13" s="31">
        <v>0</v>
      </c>
      <c r="H13" s="31">
        <v>1159.9169999999999</v>
      </c>
      <c r="I13" s="31">
        <v>0</v>
      </c>
      <c r="J13" s="31">
        <v>0</v>
      </c>
      <c r="K13" s="31">
        <v>0</v>
      </c>
      <c r="L13" s="31">
        <f>SUM(G13:K13)</f>
        <v>1159.9169999999999</v>
      </c>
      <c r="M13" s="26"/>
      <c r="N13" s="17"/>
    </row>
    <row r="14" spans="1:14" ht="36" customHeight="1" x14ac:dyDescent="0.25">
      <c r="A14" s="19" t="s">
        <v>17</v>
      </c>
      <c r="B14" s="32"/>
      <c r="C14" s="30"/>
      <c r="D14" s="30"/>
      <c r="E14" s="30"/>
      <c r="F14" s="30"/>
      <c r="G14" s="3">
        <f t="shared" ref="G14:L14" si="3">SUM(G15:G19)</f>
        <v>137.05200000000002</v>
      </c>
      <c r="H14" s="3">
        <f t="shared" si="3"/>
        <v>249.03100000000001</v>
      </c>
      <c r="I14" s="3">
        <f t="shared" si="3"/>
        <v>35</v>
      </c>
      <c r="J14" s="3">
        <f t="shared" si="3"/>
        <v>35</v>
      </c>
      <c r="K14" s="3">
        <f t="shared" si="3"/>
        <v>35</v>
      </c>
      <c r="L14" s="3">
        <f t="shared" si="3"/>
        <v>491.08300000000003</v>
      </c>
      <c r="M14" s="15"/>
      <c r="N14" s="17"/>
    </row>
    <row r="15" spans="1:14" ht="48.75" customHeight="1" x14ac:dyDescent="0.25">
      <c r="A15" s="67" t="s">
        <v>50</v>
      </c>
      <c r="B15" s="32" t="s">
        <v>19</v>
      </c>
      <c r="C15" s="30" t="s">
        <v>44</v>
      </c>
      <c r="D15" s="30" t="s">
        <v>45</v>
      </c>
      <c r="E15" s="30" t="s">
        <v>48</v>
      </c>
      <c r="F15" s="30" t="s">
        <v>33</v>
      </c>
      <c r="G15" s="2">
        <f>5.915+7.585+1+3+17.5</f>
        <v>35</v>
      </c>
      <c r="H15" s="31">
        <v>0</v>
      </c>
      <c r="I15" s="31">
        <v>0</v>
      </c>
      <c r="J15" s="31">
        <v>0</v>
      </c>
      <c r="K15" s="31">
        <v>0</v>
      </c>
      <c r="L15" s="31">
        <f>SUM(G15:K15)</f>
        <v>35</v>
      </c>
      <c r="M15" s="27"/>
      <c r="N15" s="20"/>
    </row>
    <row r="16" spans="1:14" ht="35.25" customHeight="1" x14ac:dyDescent="0.25">
      <c r="A16" s="70" t="s">
        <v>53</v>
      </c>
      <c r="B16" s="32" t="s">
        <v>40</v>
      </c>
      <c r="C16" s="30" t="s">
        <v>51</v>
      </c>
      <c r="D16" s="30" t="s">
        <v>45</v>
      </c>
      <c r="E16" s="30" t="s">
        <v>52</v>
      </c>
      <c r="F16" s="30" t="s">
        <v>33</v>
      </c>
      <c r="G16" s="31">
        <v>102.05200000000001</v>
      </c>
      <c r="H16" s="31">
        <v>0</v>
      </c>
      <c r="I16" s="31">
        <v>0</v>
      </c>
      <c r="J16" s="31">
        <v>0</v>
      </c>
      <c r="K16" s="31">
        <v>0</v>
      </c>
      <c r="L16" s="31">
        <f t="shared" ref="L16:L19" si="4">SUM(G16:K16)</f>
        <v>102.05200000000001</v>
      </c>
      <c r="M16" s="25" t="s">
        <v>54</v>
      </c>
      <c r="N16" s="17"/>
    </row>
    <row r="17" spans="1:18" ht="35.25" customHeight="1" x14ac:dyDescent="0.25">
      <c r="A17" s="70" t="s">
        <v>53</v>
      </c>
      <c r="B17" s="26" t="s">
        <v>56</v>
      </c>
      <c r="C17" s="30" t="s">
        <v>57</v>
      </c>
      <c r="D17" s="30" t="s">
        <v>45</v>
      </c>
      <c r="E17" s="30" t="s">
        <v>52</v>
      </c>
      <c r="F17" s="30" t="s">
        <v>33</v>
      </c>
      <c r="G17" s="31">
        <v>0</v>
      </c>
      <c r="H17" s="31">
        <v>174.03100000000001</v>
      </c>
      <c r="I17" s="31">
        <v>0</v>
      </c>
      <c r="J17" s="31">
        <v>0</v>
      </c>
      <c r="K17" s="31">
        <v>0</v>
      </c>
      <c r="L17" s="31">
        <f t="shared" si="4"/>
        <v>174.03100000000001</v>
      </c>
      <c r="M17" s="25" t="s">
        <v>87</v>
      </c>
      <c r="N17" s="17"/>
    </row>
    <row r="18" spans="1:18" ht="47.25" customHeight="1" x14ac:dyDescent="0.25">
      <c r="A18" s="38" t="s">
        <v>86</v>
      </c>
      <c r="B18" s="32" t="s">
        <v>19</v>
      </c>
      <c r="C18" s="30" t="s">
        <v>44</v>
      </c>
      <c r="D18" s="30" t="s">
        <v>45</v>
      </c>
      <c r="E18" s="30" t="s">
        <v>105</v>
      </c>
      <c r="F18" s="30" t="s">
        <v>33</v>
      </c>
      <c r="G18" s="31">
        <v>0</v>
      </c>
      <c r="H18" s="31">
        <f>20+17.5</f>
        <v>37.5</v>
      </c>
      <c r="I18" s="31">
        <v>17.5</v>
      </c>
      <c r="J18" s="31">
        <f>I18</f>
        <v>17.5</v>
      </c>
      <c r="K18" s="31">
        <f>J18</f>
        <v>17.5</v>
      </c>
      <c r="L18" s="31">
        <f t="shared" si="4"/>
        <v>90</v>
      </c>
      <c r="M18" s="48" t="s">
        <v>55</v>
      </c>
      <c r="N18" s="17"/>
    </row>
    <row r="19" spans="1:18" ht="35.25" customHeight="1" x14ac:dyDescent="0.25">
      <c r="A19" s="39"/>
      <c r="B19" s="32" t="s">
        <v>47</v>
      </c>
      <c r="C19" s="30" t="s">
        <v>49</v>
      </c>
      <c r="D19" s="30" t="s">
        <v>45</v>
      </c>
      <c r="E19" s="30" t="s">
        <v>105</v>
      </c>
      <c r="F19" s="30" t="s">
        <v>33</v>
      </c>
      <c r="G19" s="31">
        <v>0</v>
      </c>
      <c r="H19" s="31">
        <f>20+17.5</f>
        <v>37.5</v>
      </c>
      <c r="I19" s="31">
        <v>17.5</v>
      </c>
      <c r="J19" s="31">
        <f>I19</f>
        <v>17.5</v>
      </c>
      <c r="K19" s="31">
        <f>J19</f>
        <v>17.5</v>
      </c>
      <c r="L19" s="31">
        <f t="shared" si="4"/>
        <v>90</v>
      </c>
      <c r="M19" s="49"/>
      <c r="N19" s="17"/>
    </row>
    <row r="20" spans="1:18" ht="38.25" customHeight="1" x14ac:dyDescent="0.25">
      <c r="A20" s="19" t="s">
        <v>64</v>
      </c>
      <c r="B20" s="32"/>
      <c r="C20" s="30"/>
      <c r="D20" s="30"/>
      <c r="E20" s="30"/>
      <c r="F20" s="30"/>
      <c r="G20" s="3">
        <f>SUM(G21:G26)</f>
        <v>1170.0579</v>
      </c>
      <c r="H20" s="3">
        <f t="shared" ref="H20:K20" si="5">SUM(H21:H26)</f>
        <v>1151.5999999999999</v>
      </c>
      <c r="I20" s="3">
        <f t="shared" si="5"/>
        <v>1034.2</v>
      </c>
      <c r="J20" s="3">
        <f t="shared" si="5"/>
        <v>1034.2</v>
      </c>
      <c r="K20" s="3">
        <f t="shared" si="5"/>
        <v>1034.2</v>
      </c>
      <c r="L20" s="3">
        <f>SUM(L21:L26)</f>
        <v>5424.2578999999996</v>
      </c>
      <c r="M20" s="25"/>
      <c r="N20" s="17"/>
    </row>
    <row r="21" spans="1:18" s="14" customFormat="1" ht="65.25" customHeight="1" x14ac:dyDescent="0.25">
      <c r="A21" s="70" t="s">
        <v>61</v>
      </c>
      <c r="B21" s="45" t="str">
        <f>B9</f>
        <v>Администрация города Шарыпово</v>
      </c>
      <c r="C21" s="30" t="s">
        <v>41</v>
      </c>
      <c r="D21" s="30" t="s">
        <v>101</v>
      </c>
      <c r="E21" s="30" t="s">
        <v>99</v>
      </c>
      <c r="F21" s="30" t="s">
        <v>100</v>
      </c>
      <c r="G21" s="31">
        <f>124-0.4+(337.4579)-337.0579</f>
        <v>124</v>
      </c>
      <c r="H21" s="31">
        <v>125</v>
      </c>
      <c r="I21" s="31">
        <f t="shared" ref="I21:K23" si="6">H21</f>
        <v>125</v>
      </c>
      <c r="J21" s="31">
        <f t="shared" si="6"/>
        <v>125</v>
      </c>
      <c r="K21" s="31">
        <f t="shared" si="6"/>
        <v>125</v>
      </c>
      <c r="L21" s="31">
        <f>SUM(G21:K21)</f>
        <v>624</v>
      </c>
      <c r="M21" s="26"/>
    </row>
    <row r="22" spans="1:18" s="14" customFormat="1" ht="81.75" customHeight="1" x14ac:dyDescent="0.25">
      <c r="A22" s="67" t="s">
        <v>79</v>
      </c>
      <c r="B22" s="46"/>
      <c r="C22" s="30" t="s">
        <v>41</v>
      </c>
      <c r="D22" s="30" t="s">
        <v>58</v>
      </c>
      <c r="E22" s="30" t="s">
        <v>78</v>
      </c>
      <c r="F22" s="30" t="s">
        <v>60</v>
      </c>
      <c r="G22" s="31">
        <v>121.0829</v>
      </c>
      <c r="H22" s="31">
        <v>121</v>
      </c>
      <c r="I22" s="31">
        <v>0</v>
      </c>
      <c r="J22" s="31">
        <f t="shared" si="6"/>
        <v>0</v>
      </c>
      <c r="K22" s="31">
        <f t="shared" si="6"/>
        <v>0</v>
      </c>
      <c r="L22" s="31">
        <f t="shared" ref="L22:L24" si="7">SUM(G22:K22)</f>
        <v>242.0829</v>
      </c>
      <c r="M22" s="26"/>
    </row>
    <row r="23" spans="1:18" s="14" customFormat="1" ht="85.5" customHeight="1" x14ac:dyDescent="0.25">
      <c r="A23" s="70" t="s">
        <v>80</v>
      </c>
      <c r="B23" s="46"/>
      <c r="C23" s="30" t="s">
        <v>41</v>
      </c>
      <c r="D23" s="30" t="s">
        <v>101</v>
      </c>
      <c r="E23" s="30" t="s">
        <v>102</v>
      </c>
      <c r="F23" s="30" t="s">
        <v>100</v>
      </c>
      <c r="G23" s="31">
        <v>215.97499999999999</v>
      </c>
      <c r="H23" s="31">
        <v>215</v>
      </c>
      <c r="I23" s="31">
        <f t="shared" si="6"/>
        <v>215</v>
      </c>
      <c r="J23" s="31">
        <f t="shared" si="6"/>
        <v>215</v>
      </c>
      <c r="K23" s="31">
        <f t="shared" si="6"/>
        <v>215</v>
      </c>
      <c r="L23" s="31">
        <f t="shared" si="7"/>
        <v>1075.9749999999999</v>
      </c>
      <c r="M23" s="26"/>
    </row>
    <row r="24" spans="1:18" s="14" customFormat="1" ht="32.25" customHeight="1" x14ac:dyDescent="0.25">
      <c r="A24" s="71" t="s">
        <v>106</v>
      </c>
      <c r="B24" s="46"/>
      <c r="C24" s="30" t="s">
        <v>41</v>
      </c>
      <c r="D24" s="30" t="s">
        <v>59</v>
      </c>
      <c r="E24" s="30" t="s">
        <v>107</v>
      </c>
      <c r="F24" s="30" t="s">
        <v>33</v>
      </c>
      <c r="G24" s="31">
        <v>96</v>
      </c>
      <c r="H24" s="31">
        <v>80</v>
      </c>
      <c r="I24" s="31">
        <f t="shared" ref="I24:K25" si="8">H24</f>
        <v>80</v>
      </c>
      <c r="J24" s="31">
        <f t="shared" si="8"/>
        <v>80</v>
      </c>
      <c r="K24" s="31">
        <f t="shared" si="8"/>
        <v>80</v>
      </c>
      <c r="L24" s="31">
        <f t="shared" si="7"/>
        <v>416</v>
      </c>
      <c r="M24" s="26"/>
    </row>
    <row r="25" spans="1:18" s="14" customFormat="1" ht="42.75" customHeight="1" x14ac:dyDescent="0.25">
      <c r="A25" s="71"/>
      <c r="B25" s="47"/>
      <c r="C25" s="30" t="s">
        <v>41</v>
      </c>
      <c r="D25" s="30" t="s">
        <v>59</v>
      </c>
      <c r="E25" s="30" t="s">
        <v>108</v>
      </c>
      <c r="F25" s="30" t="s">
        <v>33</v>
      </c>
      <c r="G25" s="31">
        <f>11.6+0.4</f>
        <v>12</v>
      </c>
      <c r="H25" s="31">
        <v>9.6</v>
      </c>
      <c r="I25" s="31">
        <f t="shared" si="8"/>
        <v>9.6</v>
      </c>
      <c r="J25" s="31">
        <f t="shared" si="8"/>
        <v>9.6</v>
      </c>
      <c r="K25" s="31">
        <f t="shared" si="8"/>
        <v>9.6</v>
      </c>
      <c r="L25" s="31">
        <f>SUM(G25:K25)</f>
        <v>50.400000000000006</v>
      </c>
      <c r="M25" s="26"/>
    </row>
    <row r="26" spans="1:18" s="14" customFormat="1" ht="84" customHeight="1" x14ac:dyDescent="0.25">
      <c r="A26" s="70" t="s">
        <v>97</v>
      </c>
      <c r="B26" s="26" t="s">
        <v>56</v>
      </c>
      <c r="C26" s="30" t="s">
        <v>57</v>
      </c>
      <c r="D26" s="30" t="s">
        <v>84</v>
      </c>
      <c r="E26" s="30" t="s">
        <v>98</v>
      </c>
      <c r="F26" s="30" t="s">
        <v>33</v>
      </c>
      <c r="G26" s="31">
        <v>601</v>
      </c>
      <c r="H26" s="31">
        <v>601</v>
      </c>
      <c r="I26" s="31">
        <f>ROUND(604.6,2)</f>
        <v>604.6</v>
      </c>
      <c r="J26" s="31">
        <f>I26</f>
        <v>604.6</v>
      </c>
      <c r="K26" s="31">
        <f>J26</f>
        <v>604.6</v>
      </c>
      <c r="L26" s="31">
        <f>SUM(G26:K26)</f>
        <v>3015.7999999999997</v>
      </c>
      <c r="M26" s="26"/>
    </row>
    <row r="27" spans="1:18" s="14" customFormat="1" x14ac:dyDescent="0.25">
      <c r="A27" s="24" t="s">
        <v>14</v>
      </c>
      <c r="B27" s="13"/>
      <c r="C27" s="23"/>
      <c r="D27" s="23"/>
      <c r="E27" s="23"/>
      <c r="F27" s="23"/>
      <c r="G27" s="3">
        <f>SUM(G28:G32)</f>
        <v>3745.7979</v>
      </c>
      <c r="H27" s="3">
        <f t="shared" ref="H27:K27" si="9">SUM(H28:H32)</f>
        <v>5443.07</v>
      </c>
      <c r="I27" s="3">
        <f t="shared" si="9"/>
        <v>3412.8399999999997</v>
      </c>
      <c r="J27" s="3">
        <f t="shared" si="9"/>
        <v>3412.8399999999997</v>
      </c>
      <c r="K27" s="3">
        <f t="shared" si="9"/>
        <v>3412.8399999999997</v>
      </c>
      <c r="L27" s="3">
        <f>SUM(L28:L32)</f>
        <v>19427.387900000002</v>
      </c>
      <c r="M27" s="13"/>
      <c r="R27" s="17"/>
    </row>
    <row r="28" spans="1:18" s="14" customFormat="1" ht="31.5" x14ac:dyDescent="0.25">
      <c r="A28" s="18" t="s">
        <v>15</v>
      </c>
      <c r="B28" s="32" t="str">
        <f>B9</f>
        <v>Администрация города Шарыпово</v>
      </c>
      <c r="C28" s="30"/>
      <c r="D28" s="30"/>
      <c r="E28" s="30"/>
      <c r="F28" s="30"/>
      <c r="G28" s="31">
        <f>G9+G24+G25+G21+G22+G23+G12</f>
        <v>1920.3579</v>
      </c>
      <c r="H28" s="31">
        <f>H9+H24+H25+H21+H22+H23+H12</f>
        <v>2180</v>
      </c>
      <c r="I28" s="31">
        <f>I9+I24+I25+I21+I22+I23+I12</f>
        <v>1592.1</v>
      </c>
      <c r="J28" s="31">
        <f>J9+J24+J25+J21+J22+J23+J12</f>
        <v>1592.1</v>
      </c>
      <c r="K28" s="31">
        <f>K9+K24+K25+K21+K22+K23+K12</f>
        <v>1592.1</v>
      </c>
      <c r="L28" s="3">
        <f>SUM(G28:K28)</f>
        <v>8876.6579000000002</v>
      </c>
      <c r="M28" s="13"/>
      <c r="R28" s="17"/>
    </row>
    <row r="29" spans="1:18" s="14" customFormat="1" ht="31.5" customHeight="1" x14ac:dyDescent="0.25">
      <c r="A29" s="18" t="s">
        <v>20</v>
      </c>
      <c r="B29" s="32" t="str">
        <f>B19</f>
        <v>Администрация поселка Дубинино</v>
      </c>
      <c r="C29" s="30"/>
      <c r="D29" s="30"/>
      <c r="E29" s="30"/>
      <c r="F29" s="30"/>
      <c r="G29" s="31">
        <f>G19</f>
        <v>0</v>
      </c>
      <c r="H29" s="31">
        <f t="shared" ref="H29:K29" si="10">H19</f>
        <v>37.5</v>
      </c>
      <c r="I29" s="31">
        <f t="shared" si="10"/>
        <v>17.5</v>
      </c>
      <c r="J29" s="31">
        <f t="shared" si="10"/>
        <v>17.5</v>
      </c>
      <c r="K29" s="31">
        <f t="shared" si="10"/>
        <v>17.5</v>
      </c>
      <c r="L29" s="3">
        <f>SUM(G29:K29)</f>
        <v>90</v>
      </c>
      <c r="M29" s="13"/>
    </row>
    <row r="30" spans="1:18" s="14" customFormat="1" ht="46.5" customHeight="1" x14ac:dyDescent="0.25">
      <c r="A30" s="18" t="s">
        <v>21</v>
      </c>
      <c r="B30" s="32" t="str">
        <f>B15</f>
        <v>Администрация поселка Горячегорск</v>
      </c>
      <c r="C30" s="30"/>
      <c r="D30" s="30"/>
      <c r="E30" s="30"/>
      <c r="F30" s="30"/>
      <c r="G30" s="31">
        <f>G10+G11+G15+G18</f>
        <v>1122.3879999999999</v>
      </c>
      <c r="H30" s="31">
        <f>H10+H11+H15+H18</f>
        <v>1290.6220000000001</v>
      </c>
      <c r="I30" s="31">
        <f>I10+I11+I15+I18</f>
        <v>1198.6400000000001</v>
      </c>
      <c r="J30" s="31">
        <f>J10+J11+J15+J18</f>
        <v>1198.6400000000001</v>
      </c>
      <c r="K30" s="31">
        <f>K10+K11+K15+K18</f>
        <v>1198.6400000000001</v>
      </c>
      <c r="L30" s="3">
        <f>SUM(G30:K30)</f>
        <v>6008.9300000000012</v>
      </c>
      <c r="M30" s="13"/>
    </row>
    <row r="31" spans="1:18" s="14" customFormat="1" ht="18" customHeight="1" x14ac:dyDescent="0.25">
      <c r="A31" s="18" t="s">
        <v>62</v>
      </c>
      <c r="B31" s="32" t="str">
        <f>B26</f>
        <v>МКУ "СГХ"</v>
      </c>
      <c r="C31" s="30"/>
      <c r="D31" s="30"/>
      <c r="E31" s="30"/>
      <c r="F31" s="30"/>
      <c r="G31" s="31">
        <f>G26+G17</f>
        <v>601</v>
      </c>
      <c r="H31" s="31">
        <f>H26+H17+H13</f>
        <v>1934.9479999999999</v>
      </c>
      <c r="I31" s="31">
        <f t="shared" ref="I31:J31" si="11">I26+I17</f>
        <v>604.6</v>
      </c>
      <c r="J31" s="31">
        <f t="shared" si="11"/>
        <v>604.6</v>
      </c>
      <c r="K31" s="31">
        <f t="shared" ref="K31" si="12">K26+K17</f>
        <v>604.6</v>
      </c>
      <c r="L31" s="3">
        <f>SUM(G31:K31)</f>
        <v>4349.7479999999996</v>
      </c>
      <c r="M31" s="13"/>
    </row>
    <row r="32" spans="1:18" ht="17.25" customHeight="1" x14ac:dyDescent="0.25">
      <c r="A32" s="18" t="s">
        <v>63</v>
      </c>
      <c r="B32" s="32" t="str">
        <f>B16</f>
        <v>КУМИ и ЗО</v>
      </c>
      <c r="C32" s="30"/>
      <c r="D32" s="30"/>
      <c r="E32" s="30"/>
      <c r="F32" s="30"/>
      <c r="G32" s="31">
        <f>G16</f>
        <v>102.05200000000001</v>
      </c>
      <c r="H32" s="31">
        <f>H16</f>
        <v>0</v>
      </c>
      <c r="I32" s="31">
        <f>I16</f>
        <v>0</v>
      </c>
      <c r="J32" s="31">
        <f>J16</f>
        <v>0</v>
      </c>
      <c r="K32" s="31">
        <f>K16</f>
        <v>0</v>
      </c>
      <c r="L32" s="3">
        <f>SUM(G32:K32)</f>
        <v>102.05200000000001</v>
      </c>
      <c r="M32" s="32"/>
    </row>
    <row r="33" spans="1:12" x14ac:dyDescent="0.25">
      <c r="G33" s="29"/>
    </row>
    <row r="34" spans="1:12" x14ac:dyDescent="0.25">
      <c r="G34" s="29"/>
    </row>
    <row r="36" spans="1:12" s="16" customFormat="1" x14ac:dyDescent="0.25">
      <c r="A36" s="16" t="s">
        <v>36</v>
      </c>
      <c r="H36" s="2"/>
      <c r="L36" s="16" t="s">
        <v>37</v>
      </c>
    </row>
  </sheetData>
  <mergeCells count="15">
    <mergeCell ref="B21:B25"/>
    <mergeCell ref="M10:M11"/>
    <mergeCell ref="A10:A11"/>
    <mergeCell ref="B10:B11"/>
    <mergeCell ref="A18:A19"/>
    <mergeCell ref="M18:M19"/>
    <mergeCell ref="A24:A25"/>
    <mergeCell ref="I1:M1"/>
    <mergeCell ref="A3:M3"/>
    <mergeCell ref="A7:M7"/>
    <mergeCell ref="A5:A6"/>
    <mergeCell ref="B5:B6"/>
    <mergeCell ref="C5:F5"/>
    <mergeCell ref="G5:L5"/>
    <mergeCell ref="M5:M6"/>
  </mergeCells>
  <phoneticPr fontId="4" type="noConversion"/>
  <pageMargins left="0.15748031496062992" right="0.15748031496062992" top="0.19685039370078741" bottom="0.19685039370078741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2015-12-16T06:14:05Z</dcterms:modified>
</cp:coreProperties>
</file>