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200" windowHeight="1159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10" i="1"/>
  <c r="H17"/>
  <c r="H15"/>
  <c r="H27" l="1"/>
  <c r="K15"/>
  <c r="K26"/>
  <c r="K25"/>
  <c r="K17" l="1"/>
  <c r="H16" l="1"/>
  <c r="K10" l="1"/>
  <c r="K11"/>
  <c r="I27" l="1"/>
  <c r="J27"/>
  <c r="K16"/>
  <c r="K24" l="1"/>
  <c r="I30" l="1"/>
  <c r="J30"/>
  <c r="H30"/>
  <c r="H41" l="1"/>
  <c r="H42" s="1"/>
  <c r="I41"/>
  <c r="I42" s="1"/>
  <c r="J41"/>
  <c r="J42" s="1"/>
  <c r="G41"/>
  <c r="K40"/>
  <c r="K39"/>
  <c r="K38"/>
  <c r="K37"/>
  <c r="K36"/>
  <c r="K33"/>
  <c r="K34"/>
  <c r="K35"/>
  <c r="K32"/>
  <c r="K30"/>
  <c r="K29"/>
  <c r="K22"/>
  <c r="K21"/>
  <c r="K20"/>
  <c r="K19"/>
  <c r="K18"/>
  <c r="K14"/>
  <c r="G23"/>
  <c r="G27" s="1"/>
  <c r="K27" s="1"/>
  <c r="K23" l="1"/>
  <c r="K41"/>
  <c r="G42" l="1"/>
  <c r="K42" s="1"/>
</calcChain>
</file>

<file path=xl/sharedStrings.xml><?xml version="1.0" encoding="utf-8"?>
<sst xmlns="http://schemas.openxmlformats.org/spreadsheetml/2006/main" count="147" uniqueCount="97">
  <si>
    <t>Перечень мероприятий подприграммы "Обеспечение условий реализации программы и прочие мероприятия"</t>
  </si>
  <si>
    <t>Наименование  программы, подпрограммы</t>
  </si>
  <si>
    <t>ГРБС</t>
  </si>
  <si>
    <t>Код бюджетной классификации</t>
  </si>
  <si>
    <t>РзПр</t>
  </si>
  <si>
    <t>ЦСР</t>
  </si>
  <si>
    <t>ВР</t>
  </si>
  <si>
    <t>Задача1  Развитие системы непрерывного профессионального образования в области культуры;</t>
  </si>
  <si>
    <t>Отдел культуры Администрации города Шарыпово</t>
  </si>
  <si>
    <t>Обеспечение деятельности (оказания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</si>
  <si>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О31</t>
  </si>
  <si>
    <t>Обеспечение деятельности (оказания услуг) подведомственных учреждений дополнительного образования в сфере бухгалтерского учета и отчетности в рамках программы "Обеспечение условий реализации программы и прочие мероприятия"</t>
  </si>
  <si>
    <t>244      111          112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</si>
  <si>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</si>
  <si>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«Обеспечение условий реализации программы и прочие мероприятия»</t>
  </si>
  <si>
    <t>Персональные выплаты, устанавливаемые в целях повышения опляты труда молодым специалистам  в рамках подпрограммы "Обеспечение условий реализации программыи прочие мероприятия"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</si>
  <si>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программы "Обеспечение условий реализации программы и прочие мероприятия" </t>
  </si>
  <si>
    <t>Проведение текущего и капитального ремонта объектов социальной сферы муниципального образования г.Шарыпово в рамках подпрограммы "Обеспечение условий реализации программы и прочие мероприятия"</t>
  </si>
  <si>
    <t>Организация летнего отдыха, оздоровления и занятости детей в рамках программы "Обеспечение условий реализации программы и прочие мероприятия"</t>
  </si>
  <si>
    <t>Управление образованием Администрации города Шарыпово</t>
  </si>
  <si>
    <t>Мероприятия по переподготовке и повышению квалификации в рамках программы "Обеспечение условий реализации программы и прочие мероприятия"</t>
  </si>
  <si>
    <t>Итого задача №1</t>
  </si>
  <si>
    <t xml:space="preserve">Задача 2. Внедрение информационно-коммуникационных технологий в отрасли «культура», развитие информационных ресурсов </t>
  </si>
  <si>
    <t>Внедрение информационно-коммуникационных технологий в отросли "культуры", развитие информационных ресурсов в рамках подпрограммы "Обеспечение условий реализации программы и прочие мероприятия"</t>
  </si>
  <si>
    <t>Итого задача №2</t>
  </si>
  <si>
    <t>Задача 3. Развитие инфраструктуры отрасли «культура»</t>
  </si>
  <si>
    <t>Обеспечение безопасности подведомственных учреждений в рамках подпрограммы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</si>
  <si>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</si>
  <si>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города</t>
  </si>
  <si>
    <t>О538534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</si>
  <si>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«Обеспечение условий реализации программы и прочие мероприятия»</t>
  </si>
  <si>
    <t>Итого задача №3</t>
  </si>
  <si>
    <t>ВСЕГО</t>
  </si>
  <si>
    <t>Начальник Отдела культуры Администрации  города Шарыпово</t>
  </si>
  <si>
    <t>Ю.В.Рудь</t>
  </si>
  <si>
    <t>2014год</t>
  </si>
  <si>
    <t>2015год</t>
  </si>
  <si>
    <t>2016год</t>
  </si>
  <si>
    <t>2017год</t>
  </si>
  <si>
    <t>Расходы  (тыс. руб.), годы</t>
  </si>
  <si>
    <t>Ожидаемый результат от реализации подпрограммного мероприятия (в натуральном выражении</t>
  </si>
  <si>
    <t xml:space="preserve">число обучающихся  в учреждениях дополнительного образования в области культуры составит  690 человек </t>
  </si>
  <si>
    <t>число обучающихся  в учреждениях дополнительного образования в области культуры составит  690 человек</t>
  </si>
  <si>
    <t>Число специалистов повысивших квалификацию составит 151 человек</t>
  </si>
  <si>
    <t>количество библиотек, подключенных к сети Интернет составит 8ед. Оснащение программным обеспечением 2 муниципальных библиотек</t>
  </si>
  <si>
    <t>Проведение текущих ремонтов в двух муниципальных учреждениях культуры</t>
  </si>
  <si>
    <t>Проведение мероприятий по обеспечению безопасности в двух муниципальных учреждениях культуры</t>
  </si>
  <si>
    <t>Приобретение не менее  147,3 ед.изданий на различных носителях информации</t>
  </si>
  <si>
    <t>Итого на 2014-2017 годы</t>
  </si>
  <si>
    <t>0702</t>
  </si>
  <si>
    <t>0538527</t>
  </si>
  <si>
    <t xml:space="preserve">0804             0804              0804 </t>
  </si>
  <si>
    <t xml:space="preserve">0538526            0538526              0538526 </t>
  </si>
  <si>
    <t>0538734</t>
  </si>
  <si>
    <t>0531021</t>
  </si>
  <si>
    <t>031</t>
  </si>
  <si>
    <t>0531031</t>
  </si>
  <si>
    <t>0538510</t>
  </si>
  <si>
    <t>0538579</t>
  </si>
  <si>
    <t>0707</t>
  </si>
  <si>
    <t>0801</t>
  </si>
  <si>
    <t>0804</t>
  </si>
  <si>
    <t>0538528</t>
  </si>
  <si>
    <t>0538529</t>
  </si>
  <si>
    <t>0538535</t>
  </si>
  <si>
    <t>0537488</t>
  </si>
  <si>
    <t>0538532</t>
  </si>
  <si>
    <t>0538533</t>
  </si>
  <si>
    <t>0538531</t>
  </si>
  <si>
    <r>
      <rPr>
        <b/>
        <sz val="12"/>
        <rFont val="Times New Roman"/>
        <family val="1"/>
        <charset val="204"/>
      </rPr>
      <t>Цель подпрограммы</t>
    </r>
    <r>
      <rPr>
        <sz val="12"/>
        <rFont val="Times New Roman"/>
        <family val="1"/>
        <charset val="204"/>
      </rPr>
      <t>: создание условий для устойчивого развития отрасли «культура»</t>
    </r>
  </si>
  <si>
    <t>611   612</t>
  </si>
  <si>
    <t>409,50     2425,45     16,48</t>
  </si>
  <si>
    <t>409,50     2425,45     16,49</t>
  </si>
  <si>
    <t>409,50     2425,45     16,50</t>
  </si>
  <si>
    <t>394,19        2412,63          0,72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</si>
  <si>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"Обеспечение условий реализации программы и прочие мероприятия"</t>
  </si>
  <si>
    <t>0531022</t>
  </si>
  <si>
    <t>1622,69       9688,98     50,16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</si>
  <si>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</si>
  <si>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0531032</t>
  </si>
  <si>
    <t>О702</t>
  </si>
  <si>
    <t>О537511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</si>
  <si>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</si>
  <si>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Софинансирование расходов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</si>
  <si>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0538788</t>
  </si>
  <si>
    <t>611  612</t>
  </si>
  <si>
    <t>Расходы на модернизацию образовательного процесса муниципальных образовательных организаций дополнительного образования детей в области культуры и искусства в рамках подпрограммы "Обеспечение условий реализации программы и прочие мероприятия"</t>
  </si>
  <si>
    <t>0537482</t>
  </si>
  <si>
    <t>0804             0804              0804 0804</t>
  </si>
  <si>
    <t>0538516     0538516       0538516 0531021</t>
  </si>
  <si>
    <t>244      121           122    121</t>
  </si>
  <si>
    <t>333,19        1525,73  0,00       0,00</t>
  </si>
  <si>
    <t>337,15    1483,70       28,96   0,00</t>
  </si>
  <si>
    <t>337,15    1483,70       28,97   0,00</t>
  </si>
  <si>
    <t xml:space="preserve"> Приложение №3 к постановлению Администрации города Шарыпово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"16"10.2015г. №184                                                                                                   Приложение №11 к подпрограмме 3 "Обеспечение условий реализации программы и прочие мероприятия" муниципальной программы "Развитие культуры на 2014-2017гг.                                                                                                   От "03" октября 2013 г. № 235</t>
  </si>
  <si>
    <t>337,15    1483,70     28,95  15,50</t>
  </si>
  <si>
    <t>1344,64    5961,33    86,85    15,50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</si>
</sst>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0" xfId="0" applyFont="1" applyFill="1"/>
    <xf numFmtId="49" fontId="2" fillId="2" borderId="0" xfId="0" applyNumberFormat="1" applyFont="1" applyFill="1"/>
    <xf numFmtId="0" fontId="2" fillId="2" borderId="0" xfId="0" applyFont="1" applyFill="1" applyAlignment="1">
      <alignment horizontal="right" wrapText="1"/>
    </xf>
    <xf numFmtId="0" fontId="6" fillId="2" borderId="0" xfId="0" applyFont="1" applyFill="1"/>
    <xf numFmtId="0" fontId="1" fillId="2" borderId="0" xfId="0" applyFont="1" applyFill="1" applyAlignment="1">
      <alignment horizontal="center" vertical="distributed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top" wrapText="1"/>
    </xf>
    <xf numFmtId="2" fontId="4" fillId="2" borderId="2" xfId="0" applyNumberFormat="1" applyFont="1" applyFill="1" applyBorder="1" applyAlignment="1">
      <alignment horizontal="right" vertical="top" wrapText="1"/>
    </xf>
    <xf numFmtId="2" fontId="4" fillId="2" borderId="2" xfId="0" applyNumberFormat="1" applyFont="1" applyFill="1" applyBorder="1" applyAlignment="1">
      <alignment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2" fontId="6" fillId="2" borderId="0" xfId="0" applyNumberFormat="1" applyFont="1" applyFill="1"/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distributed" wrapText="1"/>
    </xf>
    <xf numFmtId="0" fontId="4" fillId="2" borderId="7" xfId="0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center" vertical="distributed" wrapText="1"/>
    </xf>
    <xf numFmtId="0" fontId="5" fillId="2" borderId="2" xfId="0" applyFont="1" applyFill="1" applyBorder="1" applyAlignment="1">
      <alignment wrapText="1"/>
    </xf>
    <xf numFmtId="2" fontId="5" fillId="2" borderId="2" xfId="0" applyNumberFormat="1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wrapText="1"/>
    </xf>
    <xf numFmtId="0" fontId="3" fillId="2" borderId="0" xfId="0" applyFont="1" applyFill="1" applyAlignment="1">
      <alignment vertical="distributed"/>
    </xf>
    <xf numFmtId="0" fontId="3" fillId="2" borderId="1" xfId="0" applyFont="1" applyFill="1" applyBorder="1"/>
    <xf numFmtId="49" fontId="3" fillId="2" borderId="1" xfId="0" applyNumberFormat="1" applyFont="1" applyFill="1" applyBorder="1"/>
    <xf numFmtId="0" fontId="3" fillId="2" borderId="0" xfId="0" applyFont="1" applyFill="1"/>
    <xf numFmtId="0" fontId="6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distributed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5"/>
  <sheetViews>
    <sheetView tabSelected="1" zoomScale="75" zoomScaleNormal="75" workbookViewId="0">
      <selection activeCell="H4" sqref="H4"/>
    </sheetView>
  </sheetViews>
  <sheetFormatPr defaultRowHeight="15"/>
  <cols>
    <col min="1" max="1" width="27.5703125" style="1" customWidth="1"/>
    <col min="2" max="2" width="13.85546875" style="1" customWidth="1"/>
    <col min="3" max="3" width="7.5703125" style="2" customWidth="1"/>
    <col min="4" max="4" width="9.140625" style="2"/>
    <col min="5" max="5" width="13.5703125" style="2" customWidth="1"/>
    <col min="6" max="6" width="9.140625" style="1"/>
    <col min="7" max="7" width="12.140625" style="1" customWidth="1"/>
    <col min="8" max="8" width="11.85546875" style="1" customWidth="1"/>
    <col min="9" max="10" width="10.85546875" style="1" customWidth="1"/>
    <col min="11" max="11" width="12.7109375" style="1" customWidth="1"/>
    <col min="12" max="12" width="22.28515625" style="1" customWidth="1"/>
    <col min="13" max="16384" width="9.140625" style="4"/>
  </cols>
  <sheetData>
    <row r="1" spans="1:13" ht="84.75" customHeight="1">
      <c r="F1" s="3" t="s">
        <v>94</v>
      </c>
      <c r="G1" s="3"/>
      <c r="H1" s="3"/>
      <c r="I1" s="3"/>
      <c r="J1" s="3"/>
      <c r="K1" s="3"/>
      <c r="L1" s="3"/>
    </row>
    <row r="2" spans="1:13" ht="15" customHeight="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3" ht="20.2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5" spans="1:13">
      <c r="A5" s="6" t="s">
        <v>1</v>
      </c>
      <c r="B5" s="6" t="s">
        <v>2</v>
      </c>
      <c r="C5" s="6" t="s">
        <v>3</v>
      </c>
      <c r="D5" s="6"/>
      <c r="E5" s="6"/>
      <c r="F5" s="6"/>
      <c r="G5" s="7" t="s">
        <v>39</v>
      </c>
      <c r="H5" s="7"/>
      <c r="I5" s="7"/>
      <c r="J5" s="7"/>
      <c r="K5" s="7"/>
      <c r="L5" s="6" t="s">
        <v>40</v>
      </c>
    </row>
    <row r="6" spans="1:13">
      <c r="A6" s="6"/>
      <c r="B6" s="6"/>
      <c r="C6" s="6"/>
      <c r="D6" s="6"/>
      <c r="E6" s="6"/>
      <c r="F6" s="6"/>
      <c r="G6" s="7"/>
      <c r="H6" s="7"/>
      <c r="I6" s="7"/>
      <c r="J6" s="7"/>
      <c r="K6" s="7"/>
      <c r="L6" s="6"/>
    </row>
    <row r="7" spans="1:13" ht="84.75" customHeight="1">
      <c r="A7" s="6"/>
      <c r="B7" s="6"/>
      <c r="C7" s="8" t="s">
        <v>2</v>
      </c>
      <c r="D7" s="8" t="s">
        <v>4</v>
      </c>
      <c r="E7" s="8" t="s">
        <v>5</v>
      </c>
      <c r="F7" s="9" t="s">
        <v>6</v>
      </c>
      <c r="G7" s="9" t="s">
        <v>35</v>
      </c>
      <c r="H7" s="9" t="s">
        <v>36</v>
      </c>
      <c r="I7" s="9" t="s">
        <v>37</v>
      </c>
      <c r="J7" s="9" t="s">
        <v>38</v>
      </c>
      <c r="K7" s="9" t="s">
        <v>48</v>
      </c>
      <c r="L7" s="6"/>
    </row>
    <row r="8" spans="1:13" ht="24.75" customHeight="1">
      <c r="A8" s="10" t="s">
        <v>69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2"/>
    </row>
    <row r="9" spans="1:13" ht="79.5" customHeight="1">
      <c r="A9" s="13" t="s">
        <v>7</v>
      </c>
      <c r="B9" s="13" t="s">
        <v>8</v>
      </c>
      <c r="C9" s="14"/>
      <c r="D9" s="14"/>
      <c r="E9" s="15"/>
      <c r="F9" s="13"/>
      <c r="G9" s="13"/>
      <c r="H9" s="13"/>
      <c r="I9" s="13"/>
      <c r="J9" s="13"/>
      <c r="K9" s="13"/>
      <c r="L9" s="13"/>
    </row>
    <row r="10" spans="1:13" ht="173.25" customHeight="1">
      <c r="A10" s="13" t="s">
        <v>9</v>
      </c>
      <c r="B10" s="16" t="s">
        <v>8</v>
      </c>
      <c r="C10" s="17" t="s">
        <v>10</v>
      </c>
      <c r="D10" s="14" t="s">
        <v>49</v>
      </c>
      <c r="E10" s="14" t="s">
        <v>50</v>
      </c>
      <c r="F10" s="18" t="s">
        <v>70</v>
      </c>
      <c r="G10" s="18">
        <v>19408.66</v>
      </c>
      <c r="H10" s="19">
        <f>21294.62-911.6+20-1603.65+171.75-290.79-2.02+213.51+178.12-81.51-99.39+0.01</f>
        <v>18889.049999999996</v>
      </c>
      <c r="I10" s="19">
        <v>20767.34</v>
      </c>
      <c r="J10" s="19">
        <v>20767.34</v>
      </c>
      <c r="K10" s="19">
        <f>G10+H10+I10+J10</f>
        <v>79832.389999999985</v>
      </c>
      <c r="L10" s="16" t="s">
        <v>41</v>
      </c>
    </row>
    <row r="11" spans="1:13" ht="187.5" customHeight="1">
      <c r="A11" s="13" t="s">
        <v>82</v>
      </c>
      <c r="B11" s="16"/>
      <c r="C11" s="17"/>
      <c r="D11" s="14" t="s">
        <v>80</v>
      </c>
      <c r="E11" s="14" t="s">
        <v>81</v>
      </c>
      <c r="F11" s="18">
        <v>611</v>
      </c>
      <c r="G11" s="18">
        <v>0</v>
      </c>
      <c r="H11" s="19">
        <v>2515.2600000000002</v>
      </c>
      <c r="I11" s="19">
        <v>0</v>
      </c>
      <c r="J11" s="19">
        <v>0</v>
      </c>
      <c r="K11" s="19">
        <f>H11</f>
        <v>2515.2600000000002</v>
      </c>
      <c r="L11" s="16"/>
    </row>
    <row r="12" spans="1:13" ht="195.75" customHeight="1">
      <c r="A12" s="13" t="s">
        <v>11</v>
      </c>
      <c r="B12" s="16"/>
      <c r="C12" s="17"/>
      <c r="D12" s="14" t="s">
        <v>51</v>
      </c>
      <c r="E12" s="14" t="s">
        <v>52</v>
      </c>
      <c r="F12" s="13" t="s">
        <v>12</v>
      </c>
      <c r="G12" s="13" t="s">
        <v>74</v>
      </c>
      <c r="H12" s="13" t="s">
        <v>71</v>
      </c>
      <c r="I12" s="13" t="s">
        <v>72</v>
      </c>
      <c r="J12" s="13" t="s">
        <v>73</v>
      </c>
      <c r="K12" s="13" t="s">
        <v>77</v>
      </c>
      <c r="L12" s="16"/>
    </row>
    <row r="13" spans="1:13" ht="156.75" customHeight="1">
      <c r="A13" s="13" t="s">
        <v>13</v>
      </c>
      <c r="B13" s="16"/>
      <c r="C13" s="17"/>
      <c r="D13" s="14" t="s">
        <v>88</v>
      </c>
      <c r="E13" s="14" t="s">
        <v>89</v>
      </c>
      <c r="F13" s="13" t="s">
        <v>90</v>
      </c>
      <c r="G13" s="13" t="s">
        <v>91</v>
      </c>
      <c r="H13" s="13" t="s">
        <v>95</v>
      </c>
      <c r="I13" s="13" t="s">
        <v>92</v>
      </c>
      <c r="J13" s="13" t="s">
        <v>93</v>
      </c>
      <c r="K13" s="13" t="s">
        <v>96</v>
      </c>
      <c r="L13" s="16"/>
    </row>
    <row r="14" spans="1:13" ht="270" customHeight="1">
      <c r="A14" s="13" t="s">
        <v>14</v>
      </c>
      <c r="B14" s="16" t="s">
        <v>8</v>
      </c>
      <c r="C14" s="17" t="s">
        <v>55</v>
      </c>
      <c r="D14" s="14" t="s">
        <v>49</v>
      </c>
      <c r="E14" s="14" t="s">
        <v>53</v>
      </c>
      <c r="F14" s="13">
        <v>611</v>
      </c>
      <c r="G14" s="13">
        <v>1400.45</v>
      </c>
      <c r="H14" s="20">
        <v>0</v>
      </c>
      <c r="I14" s="20">
        <v>0</v>
      </c>
      <c r="J14" s="20">
        <v>0</v>
      </c>
      <c r="K14" s="20">
        <f t="shared" ref="K14:K21" si="0">G14+H14+I14+J14</f>
        <v>1400.45</v>
      </c>
      <c r="L14" s="16" t="s">
        <v>42</v>
      </c>
    </row>
    <row r="15" spans="1:13" ht="160.5" customHeight="1">
      <c r="A15" s="13" t="s">
        <v>15</v>
      </c>
      <c r="B15" s="16"/>
      <c r="C15" s="17"/>
      <c r="D15" s="14" t="s">
        <v>49</v>
      </c>
      <c r="E15" s="14" t="s">
        <v>56</v>
      </c>
      <c r="F15" s="13">
        <v>611</v>
      </c>
      <c r="G15" s="20">
        <v>124.11</v>
      </c>
      <c r="H15" s="21">
        <f>282.01</f>
        <v>282.01</v>
      </c>
      <c r="I15" s="20">
        <v>282.01</v>
      </c>
      <c r="J15" s="20">
        <v>282.01</v>
      </c>
      <c r="K15" s="20">
        <f>G15+H15+I15+J15</f>
        <v>970.14</v>
      </c>
      <c r="L15" s="16"/>
      <c r="M15" s="22"/>
    </row>
    <row r="16" spans="1:13" ht="160.5" customHeight="1">
      <c r="A16" s="13" t="s">
        <v>78</v>
      </c>
      <c r="B16" s="16"/>
      <c r="C16" s="17"/>
      <c r="D16" s="14" t="s">
        <v>49</v>
      </c>
      <c r="E16" s="14" t="s">
        <v>79</v>
      </c>
      <c r="F16" s="13">
        <v>611</v>
      </c>
      <c r="G16" s="20">
        <v>0</v>
      </c>
      <c r="H16" s="20">
        <f>28.55+16.89</f>
        <v>45.44</v>
      </c>
      <c r="I16" s="20">
        <v>0</v>
      </c>
      <c r="J16" s="20">
        <v>0</v>
      </c>
      <c r="K16" s="20">
        <f>H16</f>
        <v>45.44</v>
      </c>
      <c r="L16" s="16"/>
    </row>
    <row r="17" spans="1:12" ht="256.5" customHeight="1">
      <c r="A17" s="13" t="s">
        <v>16</v>
      </c>
      <c r="B17" s="16"/>
      <c r="C17" s="17"/>
      <c r="D17" s="14" t="s">
        <v>49</v>
      </c>
      <c r="E17" s="14" t="s">
        <v>54</v>
      </c>
      <c r="F17" s="18">
        <v>611</v>
      </c>
      <c r="G17" s="18">
        <v>799.62</v>
      </c>
      <c r="H17" s="18">
        <f>800.34+273.89+15.51+81.51+99.39-15.5</f>
        <v>1255.1400000000001</v>
      </c>
      <c r="I17" s="18">
        <v>800.34</v>
      </c>
      <c r="J17" s="18">
        <v>800.34</v>
      </c>
      <c r="K17" s="18">
        <f>G17+H17+I17+J17</f>
        <v>3655.4400000000005</v>
      </c>
      <c r="L17" s="16"/>
    </row>
    <row r="18" spans="1:12" ht="165" customHeight="1">
      <c r="A18" s="13" t="s">
        <v>17</v>
      </c>
      <c r="B18" s="16"/>
      <c r="C18" s="17"/>
      <c r="D18" s="14" t="s">
        <v>49</v>
      </c>
      <c r="E18" s="14" t="s">
        <v>58</v>
      </c>
      <c r="F18" s="18">
        <v>611</v>
      </c>
      <c r="G18" s="19">
        <v>1200</v>
      </c>
      <c r="H18" s="19">
        <v>0</v>
      </c>
      <c r="I18" s="19">
        <v>0</v>
      </c>
      <c r="J18" s="19">
        <v>0</v>
      </c>
      <c r="K18" s="19">
        <f t="shared" si="0"/>
        <v>1200</v>
      </c>
      <c r="L18" s="16"/>
    </row>
    <row r="19" spans="1:12" ht="123" customHeight="1">
      <c r="A19" s="13" t="s">
        <v>18</v>
      </c>
      <c r="B19" s="13" t="s">
        <v>19</v>
      </c>
      <c r="C19" s="23" t="s">
        <v>55</v>
      </c>
      <c r="D19" s="14" t="s">
        <v>59</v>
      </c>
      <c r="E19" s="14" t="s">
        <v>57</v>
      </c>
      <c r="F19" s="18">
        <v>611</v>
      </c>
      <c r="G19" s="19">
        <v>52.8</v>
      </c>
      <c r="H19" s="19">
        <v>0</v>
      </c>
      <c r="I19" s="19">
        <v>0</v>
      </c>
      <c r="J19" s="19">
        <v>0</v>
      </c>
      <c r="K19" s="19">
        <f t="shared" si="0"/>
        <v>52.8</v>
      </c>
      <c r="L19" s="13"/>
    </row>
    <row r="20" spans="1:12" ht="15.75">
      <c r="A20" s="24" t="s">
        <v>20</v>
      </c>
      <c r="B20" s="25" t="s">
        <v>8</v>
      </c>
      <c r="C20" s="26" t="s">
        <v>55</v>
      </c>
      <c r="D20" s="14" t="s">
        <v>60</v>
      </c>
      <c r="E20" s="14" t="s">
        <v>62</v>
      </c>
      <c r="F20" s="18">
        <v>611</v>
      </c>
      <c r="G20" s="19">
        <v>24.3</v>
      </c>
      <c r="H20" s="19">
        <v>0</v>
      </c>
      <c r="I20" s="19">
        <v>0</v>
      </c>
      <c r="J20" s="19">
        <v>0</v>
      </c>
      <c r="K20" s="19">
        <f t="shared" si="0"/>
        <v>24.3</v>
      </c>
      <c r="L20" s="24" t="s">
        <v>43</v>
      </c>
    </row>
    <row r="21" spans="1:12" ht="15.75">
      <c r="A21" s="24"/>
      <c r="B21" s="27"/>
      <c r="C21" s="28"/>
      <c r="D21" s="14" t="s">
        <v>60</v>
      </c>
      <c r="E21" s="14" t="s">
        <v>62</v>
      </c>
      <c r="F21" s="18">
        <v>621</v>
      </c>
      <c r="G21" s="19">
        <v>7.6</v>
      </c>
      <c r="H21" s="19">
        <v>0</v>
      </c>
      <c r="I21" s="19">
        <v>0</v>
      </c>
      <c r="J21" s="19">
        <v>0</v>
      </c>
      <c r="K21" s="19">
        <f t="shared" si="0"/>
        <v>7.6</v>
      </c>
      <c r="L21" s="24"/>
    </row>
    <row r="22" spans="1:12" ht="15.75">
      <c r="A22" s="24"/>
      <c r="B22" s="27"/>
      <c r="C22" s="28"/>
      <c r="D22" s="14" t="s">
        <v>49</v>
      </c>
      <c r="E22" s="14" t="s">
        <v>62</v>
      </c>
      <c r="F22" s="18">
        <v>611</v>
      </c>
      <c r="G22" s="19">
        <v>50.89</v>
      </c>
      <c r="H22" s="19">
        <v>0</v>
      </c>
      <c r="I22" s="19">
        <v>0</v>
      </c>
      <c r="J22" s="19">
        <v>0</v>
      </c>
      <c r="K22" s="19">
        <f t="shared" ref="K22:K23" si="1">G22+H22+I22+J22</f>
        <v>50.89</v>
      </c>
      <c r="L22" s="24"/>
    </row>
    <row r="23" spans="1:12" ht="92.25" customHeight="1">
      <c r="A23" s="24"/>
      <c r="B23" s="27"/>
      <c r="C23" s="28"/>
      <c r="D23" s="14" t="s">
        <v>61</v>
      </c>
      <c r="E23" s="14" t="s">
        <v>62</v>
      </c>
      <c r="F23" s="18">
        <v>244</v>
      </c>
      <c r="G23" s="19">
        <f>17+13.3</f>
        <v>30.3</v>
      </c>
      <c r="H23" s="19">
        <v>0</v>
      </c>
      <c r="I23" s="19">
        <v>0</v>
      </c>
      <c r="J23" s="19">
        <v>0</v>
      </c>
      <c r="K23" s="19">
        <f t="shared" si="1"/>
        <v>30.3</v>
      </c>
      <c r="L23" s="24"/>
    </row>
    <row r="24" spans="1:12" ht="246.75" customHeight="1">
      <c r="A24" s="13" t="s">
        <v>75</v>
      </c>
      <c r="B24" s="27"/>
      <c r="C24" s="28"/>
      <c r="D24" s="14" t="s">
        <v>49</v>
      </c>
      <c r="E24" s="14" t="s">
        <v>76</v>
      </c>
      <c r="F24" s="18">
        <v>611</v>
      </c>
      <c r="G24" s="19">
        <v>43.17</v>
      </c>
      <c r="H24" s="19">
        <v>0</v>
      </c>
      <c r="I24" s="19">
        <v>0</v>
      </c>
      <c r="J24" s="19">
        <v>0</v>
      </c>
      <c r="K24" s="19">
        <f>G24</f>
        <v>43.17</v>
      </c>
      <c r="L24" s="13"/>
    </row>
    <row r="25" spans="1:12" ht="208.5" customHeight="1">
      <c r="A25" s="13" t="s">
        <v>86</v>
      </c>
      <c r="B25" s="27"/>
      <c r="C25" s="28"/>
      <c r="D25" s="14" t="s">
        <v>49</v>
      </c>
      <c r="E25" s="14" t="s">
        <v>87</v>
      </c>
      <c r="F25" s="18">
        <v>611.61199999999997</v>
      </c>
      <c r="G25" s="19">
        <v>0</v>
      </c>
      <c r="H25" s="19">
        <v>200.28</v>
      </c>
      <c r="I25" s="19">
        <v>0</v>
      </c>
      <c r="J25" s="19">
        <v>0</v>
      </c>
      <c r="K25" s="19">
        <f>G25+H25+I25+J25</f>
        <v>200.28</v>
      </c>
      <c r="L25" s="13"/>
    </row>
    <row r="26" spans="1:12" ht="246.75" customHeight="1">
      <c r="A26" s="13" t="s">
        <v>83</v>
      </c>
      <c r="B26" s="40"/>
      <c r="C26" s="41"/>
      <c r="D26" s="14" t="s">
        <v>49</v>
      </c>
      <c r="E26" s="14" t="s">
        <v>84</v>
      </c>
      <c r="F26" s="18" t="s">
        <v>85</v>
      </c>
      <c r="G26" s="19">
        <v>0</v>
      </c>
      <c r="H26" s="19">
        <v>2.02</v>
      </c>
      <c r="I26" s="19">
        <v>0</v>
      </c>
      <c r="J26" s="19">
        <v>0</v>
      </c>
      <c r="K26" s="19">
        <f>G26+H26+I26+J26</f>
        <v>2.02</v>
      </c>
      <c r="L26" s="13"/>
    </row>
    <row r="27" spans="1:12" ht="19.5" customHeight="1">
      <c r="A27" s="29" t="s">
        <v>21</v>
      </c>
      <c r="B27" s="13"/>
      <c r="C27" s="14"/>
      <c r="D27" s="14"/>
      <c r="E27" s="14"/>
      <c r="F27" s="13"/>
      <c r="G27" s="30">
        <f>G24+G23+G22+G21+G20+G19+G18+G17+G15+G14+G10+4465.36+201.1</f>
        <v>27808.36</v>
      </c>
      <c r="H27" s="30">
        <f>H17+H15+H10+4701.23+H16+H11+62.87+H26-15.5-62.87+H25+15.5+15.5</f>
        <v>27905.929999999997</v>
      </c>
      <c r="I27" s="30">
        <f>I17+I15+I10+4701.23</f>
        <v>26550.92</v>
      </c>
      <c r="J27" s="30">
        <f>J17+J15+J10+4701.23</f>
        <v>26550.92</v>
      </c>
      <c r="K27" s="30">
        <f>H27+I27+J27+G27</f>
        <v>108816.12999999999</v>
      </c>
      <c r="L27" s="31"/>
    </row>
    <row r="28" spans="1:12" ht="96.75" customHeight="1">
      <c r="A28" s="13" t="s">
        <v>22</v>
      </c>
      <c r="B28" s="13" t="s">
        <v>8</v>
      </c>
      <c r="C28" s="14"/>
      <c r="D28" s="14"/>
      <c r="E28" s="14"/>
      <c r="F28" s="13"/>
      <c r="G28" s="13"/>
      <c r="H28" s="13"/>
      <c r="I28" s="13"/>
      <c r="J28" s="13"/>
      <c r="K28" s="13"/>
      <c r="L28" s="13"/>
    </row>
    <row r="29" spans="1:12" ht="201" customHeight="1">
      <c r="A29" s="13" t="s">
        <v>23</v>
      </c>
      <c r="B29" s="13" t="s">
        <v>8</v>
      </c>
      <c r="C29" s="23" t="s">
        <v>55</v>
      </c>
      <c r="D29" s="14" t="s">
        <v>60</v>
      </c>
      <c r="E29" s="14" t="s">
        <v>63</v>
      </c>
      <c r="F29" s="18">
        <v>611</v>
      </c>
      <c r="G29" s="19">
        <v>137.5</v>
      </c>
      <c r="H29" s="19">
        <v>0</v>
      </c>
      <c r="I29" s="19">
        <v>0</v>
      </c>
      <c r="J29" s="19">
        <v>0</v>
      </c>
      <c r="K29" s="19">
        <f>G29+H29+I29+J29</f>
        <v>137.5</v>
      </c>
      <c r="L29" s="13" t="s">
        <v>44</v>
      </c>
    </row>
    <row r="30" spans="1:12" ht="23.25" customHeight="1">
      <c r="A30" s="32" t="s">
        <v>24</v>
      </c>
      <c r="B30" s="13"/>
      <c r="C30" s="14"/>
      <c r="D30" s="14"/>
      <c r="E30" s="14"/>
      <c r="F30" s="13"/>
      <c r="G30" s="30">
        <v>137.5</v>
      </c>
      <c r="H30" s="30">
        <f>H29</f>
        <v>0</v>
      </c>
      <c r="I30" s="30">
        <f t="shared" ref="I30:J30" si="2">I29</f>
        <v>0</v>
      </c>
      <c r="J30" s="30">
        <f t="shared" si="2"/>
        <v>0</v>
      </c>
      <c r="K30" s="30">
        <f>G30+H30+I30+J30</f>
        <v>137.5</v>
      </c>
      <c r="L30" s="13"/>
    </row>
    <row r="31" spans="1:12" ht="87" customHeight="1">
      <c r="A31" s="13" t="s">
        <v>25</v>
      </c>
      <c r="B31" s="13" t="s">
        <v>8</v>
      </c>
      <c r="C31" s="14"/>
      <c r="D31" s="14"/>
      <c r="E31" s="14"/>
      <c r="F31" s="13"/>
      <c r="G31" s="13"/>
      <c r="H31" s="13"/>
      <c r="I31" s="13"/>
      <c r="J31" s="13"/>
      <c r="K31" s="13"/>
      <c r="L31" s="13"/>
    </row>
    <row r="32" spans="1:12" ht="15.75">
      <c r="A32" s="24" t="s">
        <v>9</v>
      </c>
      <c r="B32" s="24" t="s">
        <v>8</v>
      </c>
      <c r="C32" s="33" t="s">
        <v>55</v>
      </c>
      <c r="D32" s="14" t="s">
        <v>60</v>
      </c>
      <c r="E32" s="14" t="s">
        <v>68</v>
      </c>
      <c r="F32" s="18">
        <v>611</v>
      </c>
      <c r="G32" s="18">
        <v>138.24</v>
      </c>
      <c r="H32" s="18">
        <v>0</v>
      </c>
      <c r="I32" s="18">
        <v>0</v>
      </c>
      <c r="J32" s="18">
        <v>0</v>
      </c>
      <c r="K32" s="18">
        <f>G32+H32+I32+J32</f>
        <v>138.24</v>
      </c>
      <c r="L32" s="24" t="s">
        <v>45</v>
      </c>
    </row>
    <row r="33" spans="1:12" ht="15.75">
      <c r="A33" s="24"/>
      <c r="B33" s="24"/>
      <c r="C33" s="33"/>
      <c r="D33" s="14" t="s">
        <v>60</v>
      </c>
      <c r="E33" s="14" t="s">
        <v>68</v>
      </c>
      <c r="F33" s="18">
        <v>621</v>
      </c>
      <c r="G33" s="18">
        <v>47.62</v>
      </c>
      <c r="H33" s="18">
        <v>0</v>
      </c>
      <c r="I33" s="18">
        <v>0</v>
      </c>
      <c r="J33" s="18">
        <v>0</v>
      </c>
      <c r="K33" s="18">
        <f t="shared" ref="K33:K35" si="3">G33+H33+I33+J33</f>
        <v>47.62</v>
      </c>
      <c r="L33" s="24"/>
    </row>
    <row r="34" spans="1:12" ht="15.75">
      <c r="A34" s="24"/>
      <c r="B34" s="24"/>
      <c r="C34" s="33"/>
      <c r="D34" s="14" t="s">
        <v>49</v>
      </c>
      <c r="E34" s="14" t="s">
        <v>68</v>
      </c>
      <c r="F34" s="18">
        <v>611</v>
      </c>
      <c r="G34" s="18">
        <v>102.44</v>
      </c>
      <c r="H34" s="18">
        <v>0</v>
      </c>
      <c r="I34" s="18">
        <v>0</v>
      </c>
      <c r="J34" s="18">
        <v>0</v>
      </c>
      <c r="K34" s="18">
        <f t="shared" si="3"/>
        <v>102.44</v>
      </c>
      <c r="L34" s="24"/>
    </row>
    <row r="35" spans="1:12" ht="135" customHeight="1">
      <c r="A35" s="24"/>
      <c r="B35" s="24"/>
      <c r="C35" s="33"/>
      <c r="D35" s="14" t="s">
        <v>61</v>
      </c>
      <c r="E35" s="14" t="s">
        <v>68</v>
      </c>
      <c r="F35" s="18">
        <v>244</v>
      </c>
      <c r="G35" s="19">
        <v>65</v>
      </c>
      <c r="H35" s="18">
        <v>0</v>
      </c>
      <c r="I35" s="18">
        <v>0</v>
      </c>
      <c r="J35" s="18">
        <v>0</v>
      </c>
      <c r="K35" s="18">
        <f t="shared" si="3"/>
        <v>65</v>
      </c>
      <c r="L35" s="24"/>
    </row>
    <row r="36" spans="1:12" ht="131.25" customHeight="1">
      <c r="A36" s="13" t="s">
        <v>26</v>
      </c>
      <c r="B36" s="13" t="s">
        <v>8</v>
      </c>
      <c r="C36" s="23" t="s">
        <v>55</v>
      </c>
      <c r="D36" s="14" t="s">
        <v>49</v>
      </c>
      <c r="E36" s="14" t="s">
        <v>66</v>
      </c>
      <c r="F36" s="18">
        <v>611</v>
      </c>
      <c r="G36" s="19">
        <v>55.8</v>
      </c>
      <c r="H36" s="19">
        <v>0</v>
      </c>
      <c r="I36" s="19">
        <v>0</v>
      </c>
      <c r="J36" s="19">
        <v>0</v>
      </c>
      <c r="K36" s="19">
        <f>G36+H36+I36+J36</f>
        <v>55.8</v>
      </c>
      <c r="L36" s="13" t="s">
        <v>46</v>
      </c>
    </row>
    <row r="37" spans="1:12" ht="136.5" customHeight="1">
      <c r="A37" s="13" t="s">
        <v>27</v>
      </c>
      <c r="B37" s="13" t="s">
        <v>8</v>
      </c>
      <c r="C37" s="23" t="s">
        <v>55</v>
      </c>
      <c r="D37" s="14" t="s">
        <v>60</v>
      </c>
      <c r="E37" s="14" t="s">
        <v>67</v>
      </c>
      <c r="F37" s="18">
        <v>611</v>
      </c>
      <c r="G37" s="19">
        <v>130.19999999999999</v>
      </c>
      <c r="H37" s="19">
        <v>0</v>
      </c>
      <c r="I37" s="19">
        <v>0</v>
      </c>
      <c r="J37" s="19">
        <v>0</v>
      </c>
      <c r="K37" s="19">
        <f>G37+H37+I37+J37</f>
        <v>130.19999999999999</v>
      </c>
      <c r="L37" s="31"/>
    </row>
    <row r="38" spans="1:12" ht="142.5" customHeight="1">
      <c r="A38" s="13" t="s">
        <v>28</v>
      </c>
      <c r="B38" s="13" t="s">
        <v>8</v>
      </c>
      <c r="C38" s="23" t="s">
        <v>55</v>
      </c>
      <c r="D38" s="14" t="s">
        <v>60</v>
      </c>
      <c r="E38" s="14" t="s">
        <v>29</v>
      </c>
      <c r="F38" s="18">
        <v>611</v>
      </c>
      <c r="G38" s="19">
        <v>0.1</v>
      </c>
      <c r="H38" s="19">
        <v>0</v>
      </c>
      <c r="I38" s="19">
        <v>0</v>
      </c>
      <c r="J38" s="19">
        <v>0</v>
      </c>
      <c r="K38" s="19">
        <f>G38+H38+I38+J38</f>
        <v>0.1</v>
      </c>
      <c r="L38" s="34" t="s">
        <v>47</v>
      </c>
    </row>
    <row r="39" spans="1:12" ht="112.5" customHeight="1">
      <c r="A39" s="13" t="s">
        <v>27</v>
      </c>
      <c r="B39" s="13" t="s">
        <v>8</v>
      </c>
      <c r="C39" s="23" t="s">
        <v>55</v>
      </c>
      <c r="D39" s="14" t="s">
        <v>60</v>
      </c>
      <c r="E39" s="14" t="s">
        <v>65</v>
      </c>
      <c r="F39" s="18">
        <v>611</v>
      </c>
      <c r="G39" s="19">
        <v>47.1</v>
      </c>
      <c r="H39" s="19">
        <v>0</v>
      </c>
      <c r="I39" s="19">
        <v>0</v>
      </c>
      <c r="J39" s="19">
        <v>0</v>
      </c>
      <c r="K39" s="19">
        <f>G39</f>
        <v>47.1</v>
      </c>
      <c r="L39" s="35"/>
    </row>
    <row r="40" spans="1:12" ht="211.5" customHeight="1">
      <c r="A40" s="13" t="s">
        <v>30</v>
      </c>
      <c r="B40" s="13" t="s">
        <v>8</v>
      </c>
      <c r="C40" s="23" t="s">
        <v>55</v>
      </c>
      <c r="D40" s="14" t="s">
        <v>60</v>
      </c>
      <c r="E40" s="14" t="s">
        <v>64</v>
      </c>
      <c r="F40" s="13">
        <v>611</v>
      </c>
      <c r="G40" s="19">
        <v>11.78</v>
      </c>
      <c r="H40" s="19">
        <v>0</v>
      </c>
      <c r="I40" s="19">
        <v>0</v>
      </c>
      <c r="J40" s="19">
        <v>0</v>
      </c>
      <c r="K40" s="19">
        <f>G40</f>
        <v>11.78</v>
      </c>
      <c r="L40" s="35"/>
    </row>
    <row r="41" spans="1:12" ht="27" customHeight="1">
      <c r="A41" s="32" t="s">
        <v>31</v>
      </c>
      <c r="B41" s="13"/>
      <c r="C41" s="14"/>
      <c r="D41" s="14"/>
      <c r="E41" s="14"/>
      <c r="F41" s="13"/>
      <c r="G41" s="30">
        <f>G40+G39+G38+G37+G36+G35+G34+G33+G32</f>
        <v>598.28</v>
      </c>
      <c r="H41" s="30">
        <f t="shared" ref="H41:J41" si="4">H40+H39+H38+H37+H36+H35+H34+H33+H32</f>
        <v>0</v>
      </c>
      <c r="I41" s="30">
        <f t="shared" si="4"/>
        <v>0</v>
      </c>
      <c r="J41" s="30">
        <f t="shared" si="4"/>
        <v>0</v>
      </c>
      <c r="K41" s="30">
        <f>G41+H41+I41+J41</f>
        <v>598.28</v>
      </c>
      <c r="L41" s="13"/>
    </row>
    <row r="42" spans="1:12" ht="15.75">
      <c r="A42" s="13" t="s">
        <v>32</v>
      </c>
      <c r="B42" s="13"/>
      <c r="C42" s="14"/>
      <c r="D42" s="14"/>
      <c r="E42" s="14"/>
      <c r="F42" s="13"/>
      <c r="G42" s="30">
        <f>G41+G30+G27</f>
        <v>28544.14</v>
      </c>
      <c r="H42" s="30">
        <f>H41+H30+H27</f>
        <v>27905.929999999997</v>
      </c>
      <c r="I42" s="30">
        <f>I41+I30+I27</f>
        <v>26550.92</v>
      </c>
      <c r="J42" s="30">
        <f>J41+J30+J27</f>
        <v>26550.92</v>
      </c>
      <c r="K42" s="30">
        <f>H42+I42+J42+G42</f>
        <v>109551.90999999999</v>
      </c>
      <c r="L42" s="13"/>
    </row>
    <row r="45" spans="1:12" ht="48.75" customHeight="1">
      <c r="A45" s="36" t="s">
        <v>33</v>
      </c>
      <c r="B45" s="37"/>
      <c r="C45" s="38"/>
      <c r="D45" s="38"/>
      <c r="E45" s="38"/>
      <c r="F45" s="39" t="s">
        <v>34</v>
      </c>
    </row>
  </sheetData>
  <mergeCells count="23">
    <mergeCell ref="L39:L40"/>
    <mergeCell ref="B14:B18"/>
    <mergeCell ref="C14:C18"/>
    <mergeCell ref="A20:A23"/>
    <mergeCell ref="A32:A35"/>
    <mergeCell ref="B32:B35"/>
    <mergeCell ref="C32:C35"/>
    <mergeCell ref="L14:L18"/>
    <mergeCell ref="L20:L23"/>
    <mergeCell ref="B20:B26"/>
    <mergeCell ref="C20:C26"/>
    <mergeCell ref="F1:L1"/>
    <mergeCell ref="L32:L35"/>
    <mergeCell ref="A5:A7"/>
    <mergeCell ref="B5:B7"/>
    <mergeCell ref="C5:F6"/>
    <mergeCell ref="L5:L7"/>
    <mergeCell ref="L10:L13"/>
    <mergeCell ref="B10:B13"/>
    <mergeCell ref="C10:C13"/>
    <mergeCell ref="G5:K6"/>
    <mergeCell ref="A2:L3"/>
    <mergeCell ref="A8:L8"/>
  </mergeCells>
  <pageMargins left="0.11811023622047245" right="0.11811023622047245" top="0.15748031496062992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2015-11-03T06:34:54Z</dcterms:modified>
</cp:coreProperties>
</file>