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200" windowHeight="10995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L44" i="1" l="1"/>
  <c r="L42" i="1"/>
  <c r="L41" i="1"/>
  <c r="L40" i="1"/>
  <c r="L39" i="1"/>
  <c r="L38" i="1"/>
  <c r="L37" i="1"/>
  <c r="L36" i="1"/>
  <c r="L33" i="1"/>
  <c r="L28" i="1"/>
  <c r="L27" i="1"/>
  <c r="L26" i="1"/>
  <c r="L25" i="1"/>
  <c r="L24" i="1"/>
  <c r="L23" i="1"/>
  <c r="L22" i="1"/>
  <c r="L21" i="1"/>
  <c r="L20" i="1"/>
  <c r="L19" i="1"/>
  <c r="L18" i="1"/>
  <c r="I32" i="1"/>
  <c r="I43" i="1"/>
  <c r="L43" i="1" s="1"/>
  <c r="I34" i="1"/>
  <c r="L34" i="1" s="1"/>
  <c r="I29" i="1"/>
  <c r="I35" i="1"/>
  <c r="L35" i="1" s="1"/>
  <c r="H29" i="1"/>
  <c r="H45" i="1"/>
  <c r="I45" i="1" l="1"/>
  <c r="I54" i="1"/>
  <c r="H54" i="1"/>
  <c r="K32" i="1"/>
  <c r="K45" i="1" s="1"/>
  <c r="J32" i="1"/>
  <c r="J45" i="1" s="1"/>
  <c r="K10" i="1"/>
  <c r="K29" i="1" s="1"/>
  <c r="J10" i="1"/>
  <c r="K54" i="1" l="1"/>
  <c r="L32" i="1"/>
  <c r="L10" i="1"/>
  <c r="J29" i="1"/>
  <c r="J54" i="1" s="1"/>
  <c r="G45" i="1" l="1"/>
  <c r="L45" i="1" s="1"/>
  <c r="G29" i="1" l="1"/>
  <c r="L29" i="1" s="1"/>
  <c r="G54" i="1" l="1"/>
  <c r="L54" i="1" s="1"/>
</calcChain>
</file>

<file path=xl/sharedStrings.xml><?xml version="1.0" encoding="utf-8"?>
<sst xmlns="http://schemas.openxmlformats.org/spreadsheetml/2006/main" count="134" uniqueCount="81">
  <si>
    <t>Перечень мероприятий подпрограммы «Поддержка искусства и народного творчества» с указанием объема средств на их реализацию и ожидаемых результатов</t>
  </si>
  <si>
    <t>Наименование  программы, подпрограммы</t>
  </si>
  <si>
    <t>ГРБС</t>
  </si>
  <si>
    <t>Код бюджетной классификации</t>
  </si>
  <si>
    <t>РзПр</t>
  </si>
  <si>
    <t>ЦСР</t>
  </si>
  <si>
    <t>ВР</t>
  </si>
  <si>
    <t>Задача 1.   Поддержка искусства и народного творчества</t>
  </si>
  <si>
    <t>Обеспечение деятельности (оказание услуг) подведомственных учреждений в сфере театрального искусства в рамках программы "Поддержка искусства и народного творчества"</t>
  </si>
  <si>
    <t>Отдел культуры Администрации города Шарыпово</t>
  </si>
  <si>
    <t>Обеспечение деятельности (оказание услуг) подведомственных учреждений в сфере театрального искусства студии "Актер-моя профессия" в рамках программы "Поддержка искусства и народного творчества"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</si>
  <si>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программы "Поддержка искусства и народного творчества"</t>
  </si>
  <si>
    <t>Персональные выплаты, устанавливамые в целях повышения оплаты труда молодым специалистам в рамках подпрограммы "Поддержка искасства и народного творчества"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</si>
  <si>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указанием Президента Российской Федерации а рамках подпрограммы «Поддержка искусства и народного творчества»</t>
  </si>
  <si>
    <t xml:space="preserve"> Поддержка социокультурных проектов муниципальных учреждений культуры и образовательных учреждений в области культуры в рамках подпрограммы  «Поддержка искусства и народного творчества»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</si>
  <si>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 «Поддержка искусства и народного творчества»</t>
  </si>
  <si>
    <t>Итого по задаче 1</t>
  </si>
  <si>
    <t>Задача 2.</t>
  </si>
  <si>
    <t xml:space="preserve"> Сохранение и развитие традиционной народной культуры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</si>
  <si>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</si>
  <si>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 «Поддержка искусства и народного творчества»</t>
  </si>
  <si>
    <t>Итого по задаче 2</t>
  </si>
  <si>
    <t>Задача 3.</t>
  </si>
  <si>
    <t>Поддержка творческих инициатив населения, творческих союзов и организаций</t>
  </si>
  <si>
    <t>Обеспечение деятельности (оказание услуг) подведомственными учреждениями</t>
  </si>
  <si>
    <t>Итого по задаче 3</t>
  </si>
  <si>
    <t>Задача 4.</t>
  </si>
  <si>
    <t>Организация и проведение культурных событий, в том числе на межрегиональном и международном уровне.</t>
  </si>
  <si>
    <t>Итого по задаче 4</t>
  </si>
  <si>
    <t>Итого</t>
  </si>
  <si>
    <t>2014год</t>
  </si>
  <si>
    <t>2015год</t>
  </si>
  <si>
    <t>2016год</t>
  </si>
  <si>
    <t>2017год</t>
  </si>
  <si>
    <t>Расходы (тыс. руб.), годы</t>
  </si>
  <si>
    <t>Ожидаемый результат от реализации подпрограммного мероприятия (в натуральном выражении</t>
  </si>
  <si>
    <t>количество посетителей учреждений составит 220300.человек</t>
  </si>
  <si>
    <t>0801</t>
  </si>
  <si>
    <t>0528734</t>
  </si>
  <si>
    <t>0527481</t>
  </si>
  <si>
    <t>031</t>
  </si>
  <si>
    <t>0528748</t>
  </si>
  <si>
    <t>Поддержка детских клубных формирований в рамках подпрограммы "Поддержка искусства и народного творчества"</t>
  </si>
  <si>
    <t>О801</t>
  </si>
  <si>
    <t>О527483</t>
  </si>
  <si>
    <t>622   621</t>
  </si>
  <si>
    <t>Софинансирование расходов на поддержку детских клубных формирований в рамках подпрограммы "Поддержка искусства и народного творчества"</t>
  </si>
  <si>
    <t>О528760</t>
  </si>
  <si>
    <t>количество зрителей составит 48000человек</t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</si>
  <si>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"Поддержка искусства и народного творчества"</t>
  </si>
  <si>
    <t>0521022</t>
  </si>
  <si>
    <t>621   622</t>
  </si>
  <si>
    <t>621    622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</si>
  <si>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</si>
  <si>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</si>
  <si>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</si>
  <si>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621  622</t>
  </si>
  <si>
    <t>О528734</t>
  </si>
  <si>
    <t>2018год</t>
  </si>
  <si>
    <t>Итого на 2014-2018 годы</t>
  </si>
  <si>
    <t>0528523, 0520085230</t>
  </si>
  <si>
    <t>0528524,  0520085240</t>
  </si>
  <si>
    <t>0521021, 0520010210</t>
  </si>
  <si>
    <t>О521031, 0520010310</t>
  </si>
  <si>
    <t>0528525, 0520085250</t>
  </si>
  <si>
    <t>0521021,  0520010210</t>
  </si>
  <si>
    <t>0521032, 0520010320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</si>
  <si>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</si>
  <si>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0520010220</t>
  </si>
  <si>
    <t>М.А. Шереметьева</t>
  </si>
  <si>
    <t>Начальник Отдела культуры                 администрации  города Шарыпово</t>
  </si>
  <si>
    <r>
      <rPr>
        <b/>
        <sz val="12"/>
        <rFont val="Times New Roman"/>
        <family val="1"/>
        <charset val="204"/>
      </rPr>
      <t xml:space="preserve">Цель: </t>
    </r>
    <r>
      <rPr>
        <sz val="12"/>
        <rFont val="Times New Roman"/>
        <family val="1"/>
        <charset val="204"/>
      </rPr>
      <t xml:space="preserve"> обеспечение доступа населения города к культурным благам и участию в культурной жизни</t>
    </r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</si>
  <si>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</si>
  <si>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05200S4810</t>
  </si>
  <si>
    <t>0527511, 0520075110</t>
  </si>
  <si>
    <t>05200S4830</t>
  </si>
  <si>
    <t>621, 622</t>
  </si>
  <si>
    <t>О527511, 0520075110</t>
  </si>
  <si>
    <t>0521022, 0520010220</t>
  </si>
  <si>
    <t>Приложение № 6 к Постановлению администрации города Шарыпово от  14.04. 2016 г. № 50</t>
  </si>
  <si>
    <t xml:space="preserve">  
                                                                                                Приложение № 8 к подпрограмме 2     "Поддержка искусства и народного творчества" муниципальной программы "Развитие культуры"                                                                                                                                                        от 03.10.2013 г. № 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</si>
</sst>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?"/>
  </numFmts>
  <fonts count="11" x14ac:knownFonts="1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/>
  </cellStyleXfs>
  <cellXfs count="73">
    <xf numFmtId="0" fontId="0" fillId="0" borderId="0" xfId="0"/>
    <xf numFmtId="165" fontId="7" fillId="0" borderId="8" xfId="2" applyNumberFormat="1" applyFont="1" applyFill="1" applyBorder="1" applyAlignment="1">
      <alignment horizontal="left" vertical="top" wrapText="1"/>
    </xf>
    <xf numFmtId="49" fontId="7" fillId="0" borderId="8" xfId="0" applyNumberFormat="1" applyFont="1" applyFill="1" applyBorder="1" applyAlignment="1">
      <alignment horizontal="left" vertical="top" wrapText="1"/>
    </xf>
    <xf numFmtId="49" fontId="7" fillId="0" borderId="8" xfId="0" applyNumberFormat="1" applyFont="1" applyFill="1" applyBorder="1" applyAlignment="1">
      <alignment horizontal="center" vertical="top" wrapText="1"/>
    </xf>
    <xf numFmtId="49" fontId="7" fillId="0" borderId="9" xfId="0" applyNumberFormat="1" applyFont="1" applyFill="1" applyBorder="1" applyAlignment="1">
      <alignment horizontal="left" vertical="top" wrapText="1"/>
    </xf>
    <xf numFmtId="49" fontId="7" fillId="0" borderId="9" xfId="0" applyNumberFormat="1" applyFont="1" applyFill="1" applyBorder="1" applyAlignment="1">
      <alignment horizontal="center" vertical="top" wrapText="1"/>
    </xf>
    <xf numFmtId="0" fontId="3" fillId="0" borderId="0" xfId="0" applyFont="1" applyFill="1"/>
    <xf numFmtId="49" fontId="3" fillId="0" borderId="0" xfId="0" applyNumberFormat="1" applyFont="1" applyFill="1"/>
    <xf numFmtId="0" fontId="2" fillId="0" borderId="0" xfId="0" applyFont="1" applyFill="1"/>
    <xf numFmtId="0" fontId="3" fillId="0" borderId="0" xfId="0" applyFont="1" applyFill="1" applyAlignment="1">
      <alignment vertical="top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right" vertical="top" wrapText="1"/>
    </xf>
    <xf numFmtId="164" fontId="7" fillId="0" borderId="2" xfId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vertical="top" wrapText="1"/>
    </xf>
    <xf numFmtId="2" fontId="7" fillId="0" borderId="2" xfId="0" applyNumberFormat="1" applyFont="1" applyFill="1" applyBorder="1" applyAlignment="1">
      <alignment horizontal="right" vertical="top" wrapText="1"/>
    </xf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8" fillId="0" borderId="2" xfId="1" applyFont="1" applyFill="1" applyBorder="1" applyAlignment="1">
      <alignment horizontal="right" vertical="top" wrapText="1"/>
    </xf>
    <xf numFmtId="2" fontId="7" fillId="0" borderId="2" xfId="0" applyNumberFormat="1" applyFont="1" applyFill="1" applyBorder="1" applyAlignment="1">
      <alignment vertical="top" wrapText="1"/>
    </xf>
    <xf numFmtId="0" fontId="10" fillId="0" borderId="2" xfId="0" applyFont="1" applyFill="1" applyBorder="1" applyAlignment="1">
      <alignment wrapText="1"/>
    </xf>
    <xf numFmtId="0" fontId="5" fillId="0" borderId="0" xfId="0" applyFont="1" applyFill="1"/>
    <xf numFmtId="0" fontId="7" fillId="0" borderId="4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right" vertical="top" wrapText="1"/>
    </xf>
    <xf numFmtId="2" fontId="7" fillId="0" borderId="4" xfId="0" applyNumberFormat="1" applyFont="1" applyFill="1" applyBorder="1" applyAlignment="1">
      <alignment horizontal="right" vertical="top" wrapText="1"/>
    </xf>
    <xf numFmtId="0" fontId="10" fillId="0" borderId="4" xfId="0" applyFont="1" applyFill="1" applyBorder="1" applyAlignment="1">
      <alignment horizontal="right" vertical="top" wrapText="1"/>
    </xf>
    <xf numFmtId="49" fontId="7" fillId="0" borderId="4" xfId="0" applyNumberFormat="1" applyFont="1" applyFill="1" applyBorder="1" applyAlignment="1">
      <alignment vertical="top" wrapText="1"/>
    </xf>
    <xf numFmtId="0" fontId="8" fillId="0" borderId="2" xfId="0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left" vertical="top" wrapText="1"/>
    </xf>
    <xf numFmtId="2" fontId="7" fillId="0" borderId="2" xfId="0" applyNumberFormat="1" applyFont="1" applyFill="1" applyBorder="1" applyAlignment="1">
      <alignment horizontal="center" vertical="top" wrapText="1"/>
    </xf>
    <xf numFmtId="164" fontId="7" fillId="0" borderId="2" xfId="1" applyFont="1" applyFill="1" applyBorder="1" applyAlignment="1">
      <alignment horizontal="center" vertical="top" wrapText="1"/>
    </xf>
    <xf numFmtId="164" fontId="8" fillId="0" borderId="2" xfId="1" applyFont="1" applyFill="1" applyBorder="1" applyAlignment="1">
      <alignment horizontal="center" vertical="top" wrapText="1"/>
    </xf>
    <xf numFmtId="2" fontId="8" fillId="0" borderId="2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/>
    <xf numFmtId="0" fontId="3" fillId="0" borderId="1" xfId="0" applyFont="1" applyFill="1" applyBorder="1"/>
    <xf numFmtId="0" fontId="3" fillId="0" borderId="0" xfId="0" applyFont="1" applyFill="1" applyAlignment="1">
      <alignment horizontal="left" vertical="distributed"/>
    </xf>
    <xf numFmtId="0" fontId="3" fillId="0" borderId="0" xfId="0" applyFont="1" applyFill="1" applyAlignment="1">
      <alignment horizontal="right" vertical="center" wrapText="1"/>
    </xf>
    <xf numFmtId="49" fontId="7" fillId="0" borderId="3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righ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9" fillId="0" borderId="4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vertical="top" wrapText="1"/>
    </xf>
    <xf numFmtId="2" fontId="7" fillId="0" borderId="2" xfId="0" applyNumberFormat="1" applyFont="1" applyFill="1" applyBorder="1" applyAlignment="1">
      <alignment horizontal="right" vertical="top" wrapText="1"/>
    </xf>
    <xf numFmtId="0" fontId="7" fillId="0" borderId="3" xfId="0" applyFont="1" applyFill="1" applyBorder="1" applyAlignment="1">
      <alignment vertical="top" wrapText="1"/>
    </xf>
    <xf numFmtId="2" fontId="7" fillId="0" borderId="3" xfId="0" applyNumberFormat="1" applyFont="1" applyFill="1" applyBorder="1" applyAlignment="1">
      <alignment vertical="top" wrapText="1"/>
    </xf>
    <xf numFmtId="2" fontId="9" fillId="0" borderId="4" xfId="0" applyNumberFormat="1" applyFont="1" applyFill="1" applyBorder="1" applyAlignment="1">
      <alignment vertical="top" wrapText="1"/>
    </xf>
    <xf numFmtId="164" fontId="7" fillId="0" borderId="2" xfId="1" applyFont="1" applyFill="1" applyBorder="1" applyAlignment="1">
      <alignment horizontal="righ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distributed"/>
    </xf>
    <xf numFmtId="0" fontId="7" fillId="0" borderId="2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zoomScale="75" zoomScaleNormal="75" workbookViewId="0">
      <pane xSplit="3" ySplit="8" topLeftCell="D9" activePane="bottomRight" state="frozen"/>
      <selection pane="topRight" activeCell="D1" sqref="D1"/>
      <selection pane="bottomLeft" activeCell="A8" sqref="A8"/>
      <selection pane="bottomRight" activeCell="F2" sqref="F2:M2"/>
    </sheetView>
  </sheetViews>
  <sheetFormatPr defaultRowHeight="15" x14ac:dyDescent="0.25"/>
  <cols>
    <col min="1" max="1" width="25.5703125" style="6" customWidth="1"/>
    <col min="2" max="2" width="15.140625" style="6" customWidth="1"/>
    <col min="3" max="3" width="8.85546875" style="7" customWidth="1"/>
    <col min="4" max="4" width="9.85546875" style="6" customWidth="1"/>
    <col min="5" max="5" width="13.42578125" style="6" customWidth="1"/>
    <col min="6" max="6" width="9.140625" style="6" customWidth="1"/>
    <col min="7" max="7" width="13.140625" style="6" customWidth="1"/>
    <col min="8" max="8" width="13.42578125" style="6" customWidth="1"/>
    <col min="9" max="9" width="12.5703125" style="6" customWidth="1"/>
    <col min="10" max="10" width="13.5703125" style="6" customWidth="1"/>
    <col min="11" max="11" width="12.42578125" style="6" customWidth="1"/>
    <col min="12" max="12" width="13.85546875" style="6" customWidth="1"/>
    <col min="13" max="13" width="21.5703125" style="6" customWidth="1"/>
    <col min="14" max="16384" width="9.140625" style="8"/>
  </cols>
  <sheetData>
    <row r="1" spans="1:13" ht="32.25" customHeight="1" x14ac:dyDescent="0.25">
      <c r="J1" s="70" t="s">
        <v>79</v>
      </c>
      <c r="K1" s="70"/>
      <c r="L1" s="70"/>
      <c r="M1" s="70"/>
    </row>
    <row r="2" spans="1:13" ht="60" customHeight="1" x14ac:dyDescent="0.25">
      <c r="F2" s="45" t="s">
        <v>80</v>
      </c>
      <c r="G2" s="45"/>
      <c r="H2" s="45"/>
      <c r="I2" s="45"/>
      <c r="J2" s="45"/>
      <c r="K2" s="45"/>
      <c r="L2" s="45"/>
      <c r="M2" s="45"/>
    </row>
    <row r="4" spans="1:13" ht="37.5" customHeight="1" x14ac:dyDescent="0.25">
      <c r="A4" s="71" t="s">
        <v>0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</row>
    <row r="5" spans="1:13" x14ac:dyDescent="0.25">
      <c r="A5" s="66"/>
      <c r="B5" s="66"/>
      <c r="C5" s="66"/>
      <c r="D5" s="66"/>
      <c r="E5" s="66"/>
      <c r="F5" s="66"/>
      <c r="G5" s="66"/>
      <c r="H5" s="66"/>
      <c r="I5" s="66"/>
      <c r="J5" s="66"/>
      <c r="K5" s="9"/>
      <c r="L5" s="9"/>
    </row>
    <row r="6" spans="1:13" ht="28.5" customHeight="1" x14ac:dyDescent="0.25">
      <c r="A6" s="48" t="s">
        <v>1</v>
      </c>
      <c r="B6" s="48" t="s">
        <v>2</v>
      </c>
      <c r="C6" s="48" t="s">
        <v>3</v>
      </c>
      <c r="D6" s="48"/>
      <c r="E6" s="48"/>
      <c r="F6" s="48"/>
      <c r="G6" s="72" t="s">
        <v>34</v>
      </c>
      <c r="H6" s="72"/>
      <c r="I6" s="72"/>
      <c r="J6" s="72"/>
      <c r="K6" s="72"/>
      <c r="L6" s="72"/>
      <c r="M6" s="48" t="s">
        <v>35</v>
      </c>
    </row>
    <row r="7" spans="1:13" ht="63" customHeight="1" x14ac:dyDescent="0.25">
      <c r="A7" s="48"/>
      <c r="B7" s="48"/>
      <c r="C7" s="10" t="s">
        <v>2</v>
      </c>
      <c r="D7" s="11" t="s">
        <v>4</v>
      </c>
      <c r="E7" s="11" t="s">
        <v>5</v>
      </c>
      <c r="F7" s="11" t="s">
        <v>6</v>
      </c>
      <c r="G7" s="11" t="s">
        <v>30</v>
      </c>
      <c r="H7" s="11" t="s">
        <v>31</v>
      </c>
      <c r="I7" s="11" t="s">
        <v>32</v>
      </c>
      <c r="J7" s="11" t="s">
        <v>33</v>
      </c>
      <c r="K7" s="11" t="s">
        <v>58</v>
      </c>
      <c r="L7" s="11" t="s">
        <v>59</v>
      </c>
      <c r="M7" s="48"/>
    </row>
    <row r="8" spans="1:13" ht="26.25" customHeight="1" x14ac:dyDescent="0.25">
      <c r="A8" s="63" t="s">
        <v>71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5"/>
      <c r="M8" s="12"/>
    </row>
    <row r="9" spans="1:13" ht="48.75" customHeight="1" x14ac:dyDescent="0.25">
      <c r="A9" s="12" t="s">
        <v>7</v>
      </c>
      <c r="B9" s="12"/>
      <c r="C9" s="13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13" ht="19.5" customHeight="1" x14ac:dyDescent="0.25">
      <c r="A10" s="50" t="s">
        <v>8</v>
      </c>
      <c r="B10" s="49" t="s">
        <v>9</v>
      </c>
      <c r="C10" s="67" t="s">
        <v>40</v>
      </c>
      <c r="D10" s="51" t="s">
        <v>37</v>
      </c>
      <c r="E10" s="51" t="s">
        <v>60</v>
      </c>
      <c r="F10" s="52" t="s">
        <v>51</v>
      </c>
      <c r="G10" s="52">
        <v>4819.37</v>
      </c>
      <c r="H10" s="52">
        <v>4915.1000000000004</v>
      </c>
      <c r="I10" s="62">
        <v>4673.2190000000001</v>
      </c>
      <c r="J10" s="52">
        <f>5354.43</f>
        <v>5354.43</v>
      </c>
      <c r="K10" s="52">
        <f>5354.43</f>
        <v>5354.43</v>
      </c>
      <c r="L10" s="58">
        <f>G10+H10+I10+J10+K10</f>
        <v>25116.549000000003</v>
      </c>
      <c r="M10" s="49" t="s">
        <v>48</v>
      </c>
    </row>
    <row r="11" spans="1:13" ht="19.5" customHeight="1" x14ac:dyDescent="0.25">
      <c r="A11" s="50"/>
      <c r="B11" s="49"/>
      <c r="C11" s="68"/>
      <c r="D11" s="51"/>
      <c r="E11" s="51"/>
      <c r="F11" s="52"/>
      <c r="G11" s="52"/>
      <c r="H11" s="52"/>
      <c r="I11" s="62"/>
      <c r="J11" s="52"/>
      <c r="K11" s="52"/>
      <c r="L11" s="58"/>
      <c r="M11" s="49"/>
    </row>
    <row r="12" spans="1:13" ht="19.5" customHeight="1" x14ac:dyDescent="0.25">
      <c r="A12" s="50"/>
      <c r="B12" s="49"/>
      <c r="C12" s="68"/>
      <c r="D12" s="51"/>
      <c r="E12" s="51"/>
      <c r="F12" s="52"/>
      <c r="G12" s="52"/>
      <c r="H12" s="52"/>
      <c r="I12" s="62"/>
      <c r="J12" s="52"/>
      <c r="K12" s="52"/>
      <c r="L12" s="58"/>
      <c r="M12" s="49"/>
    </row>
    <row r="13" spans="1:13" ht="19.5" customHeight="1" x14ac:dyDescent="0.25">
      <c r="A13" s="50"/>
      <c r="B13" s="49"/>
      <c r="C13" s="68"/>
      <c r="D13" s="51"/>
      <c r="E13" s="51"/>
      <c r="F13" s="52"/>
      <c r="G13" s="52"/>
      <c r="H13" s="52"/>
      <c r="I13" s="62"/>
      <c r="J13" s="52"/>
      <c r="K13" s="52"/>
      <c r="L13" s="58"/>
      <c r="M13" s="49"/>
    </row>
    <row r="14" spans="1:13" ht="19.5" customHeight="1" x14ac:dyDescent="0.25">
      <c r="A14" s="50"/>
      <c r="B14" s="49"/>
      <c r="C14" s="68"/>
      <c r="D14" s="51"/>
      <c r="E14" s="51"/>
      <c r="F14" s="52"/>
      <c r="G14" s="52"/>
      <c r="H14" s="52"/>
      <c r="I14" s="62"/>
      <c r="J14" s="52"/>
      <c r="K14" s="52"/>
      <c r="L14" s="58"/>
      <c r="M14" s="49"/>
    </row>
    <row r="15" spans="1:13" ht="19.5" customHeight="1" x14ac:dyDescent="0.25">
      <c r="A15" s="50"/>
      <c r="B15" s="49"/>
      <c r="C15" s="68"/>
      <c r="D15" s="51"/>
      <c r="E15" s="51"/>
      <c r="F15" s="52"/>
      <c r="G15" s="52"/>
      <c r="H15" s="52"/>
      <c r="I15" s="62"/>
      <c r="J15" s="52"/>
      <c r="K15" s="52"/>
      <c r="L15" s="58"/>
      <c r="M15" s="49"/>
    </row>
    <row r="16" spans="1:13" ht="19.5" customHeight="1" x14ac:dyDescent="0.25">
      <c r="A16" s="50"/>
      <c r="B16" s="49"/>
      <c r="C16" s="68"/>
      <c r="D16" s="51"/>
      <c r="E16" s="51"/>
      <c r="F16" s="52"/>
      <c r="G16" s="52"/>
      <c r="H16" s="52"/>
      <c r="I16" s="62"/>
      <c r="J16" s="52"/>
      <c r="K16" s="52"/>
      <c r="L16" s="58"/>
      <c r="M16" s="49"/>
    </row>
    <row r="17" spans="1:13" ht="7.5" customHeight="1" x14ac:dyDescent="0.25">
      <c r="A17" s="50"/>
      <c r="B17" s="49"/>
      <c r="C17" s="68"/>
      <c r="D17" s="51"/>
      <c r="E17" s="51"/>
      <c r="F17" s="52"/>
      <c r="G17" s="52"/>
      <c r="H17" s="52"/>
      <c r="I17" s="62"/>
      <c r="J17" s="52"/>
      <c r="K17" s="52"/>
      <c r="L17" s="58"/>
      <c r="M17" s="49"/>
    </row>
    <row r="18" spans="1:13" ht="180.75" customHeight="1" x14ac:dyDescent="0.25">
      <c r="A18" s="12" t="s">
        <v>10</v>
      </c>
      <c r="B18" s="49"/>
      <c r="C18" s="68"/>
      <c r="D18" s="13" t="s">
        <v>37</v>
      </c>
      <c r="E18" s="13" t="s">
        <v>61</v>
      </c>
      <c r="F18" s="14">
        <v>621</v>
      </c>
      <c r="G18" s="14">
        <v>196.6</v>
      </c>
      <c r="H18" s="15">
        <v>204</v>
      </c>
      <c r="I18" s="15">
        <v>204</v>
      </c>
      <c r="J18" s="15">
        <v>204</v>
      </c>
      <c r="K18" s="15">
        <v>204</v>
      </c>
      <c r="L18" s="16">
        <f>G18+H18+I18+J18+K18</f>
        <v>1012.6</v>
      </c>
      <c r="M18" s="49"/>
    </row>
    <row r="19" spans="1:13" ht="149.25" customHeight="1" x14ac:dyDescent="0.25">
      <c r="A19" s="12" t="s">
        <v>54</v>
      </c>
      <c r="B19" s="49"/>
      <c r="C19" s="68"/>
      <c r="D19" s="13" t="s">
        <v>43</v>
      </c>
      <c r="E19" s="13" t="s">
        <v>77</v>
      </c>
      <c r="F19" s="14">
        <v>621</v>
      </c>
      <c r="G19" s="17">
        <v>0</v>
      </c>
      <c r="H19" s="15">
        <v>705.89</v>
      </c>
      <c r="I19" s="17">
        <v>894.99699999999996</v>
      </c>
      <c r="J19" s="17">
        <v>0</v>
      </c>
      <c r="K19" s="17">
        <v>0</v>
      </c>
      <c r="L19" s="16">
        <f>H19</f>
        <v>705.89</v>
      </c>
      <c r="M19" s="49"/>
    </row>
    <row r="20" spans="1:13" ht="211.5" customHeight="1" x14ac:dyDescent="0.25">
      <c r="A20" s="12" t="s">
        <v>11</v>
      </c>
      <c r="B20" s="49"/>
      <c r="C20" s="68"/>
      <c r="D20" s="13" t="s">
        <v>37</v>
      </c>
      <c r="E20" s="13" t="s">
        <v>62</v>
      </c>
      <c r="F20" s="14">
        <v>621</v>
      </c>
      <c r="G20" s="14">
        <v>237.47</v>
      </c>
      <c r="H20" s="14">
        <v>521.95000000000005</v>
      </c>
      <c r="I20" s="17">
        <v>657.69600000000003</v>
      </c>
      <c r="J20" s="14">
        <v>657.7</v>
      </c>
      <c r="K20" s="14">
        <v>657.7</v>
      </c>
      <c r="L20" s="17">
        <f>G20+H20+I20+J20+K20</f>
        <v>2732.5159999999996</v>
      </c>
      <c r="M20" s="49"/>
    </row>
    <row r="21" spans="1:13" ht="129.75" customHeight="1" x14ac:dyDescent="0.25">
      <c r="A21" s="12" t="s">
        <v>12</v>
      </c>
      <c r="B21" s="49"/>
      <c r="C21" s="68"/>
      <c r="D21" s="13" t="s">
        <v>37</v>
      </c>
      <c r="E21" s="13" t="s">
        <v>63</v>
      </c>
      <c r="F21" s="14">
        <v>621</v>
      </c>
      <c r="G21" s="14">
        <v>47.99</v>
      </c>
      <c r="H21" s="17">
        <v>123.39</v>
      </c>
      <c r="I21" s="17">
        <v>185.125</v>
      </c>
      <c r="J21" s="17">
        <v>0</v>
      </c>
      <c r="K21" s="17">
        <v>0</v>
      </c>
      <c r="L21" s="17">
        <f>G21+H21+I21+J21+K21</f>
        <v>356.505</v>
      </c>
      <c r="M21" s="49"/>
    </row>
    <row r="22" spans="1:13" ht="165.75" customHeight="1" x14ac:dyDescent="0.25">
      <c r="A22" s="12" t="s">
        <v>13</v>
      </c>
      <c r="B22" s="49"/>
      <c r="C22" s="68"/>
      <c r="D22" s="13" t="s">
        <v>37</v>
      </c>
      <c r="E22" s="13" t="s">
        <v>57</v>
      </c>
      <c r="F22" s="12">
        <v>621</v>
      </c>
      <c r="G22" s="14">
        <v>449.53</v>
      </c>
      <c r="H22" s="17">
        <v>0</v>
      </c>
      <c r="I22" s="17">
        <v>0</v>
      </c>
      <c r="J22" s="17">
        <v>0</v>
      </c>
      <c r="K22" s="17">
        <v>0</v>
      </c>
      <c r="L22" s="17">
        <f>G22+H22+I22+J22</f>
        <v>449.53</v>
      </c>
      <c r="M22" s="49"/>
    </row>
    <row r="23" spans="1:13" ht="179.25" customHeight="1" x14ac:dyDescent="0.25">
      <c r="A23" s="12" t="s">
        <v>14</v>
      </c>
      <c r="B23" s="49"/>
      <c r="C23" s="68"/>
      <c r="D23" s="13" t="s">
        <v>37</v>
      </c>
      <c r="E23" s="13" t="s">
        <v>39</v>
      </c>
      <c r="F23" s="12">
        <v>621</v>
      </c>
      <c r="G23" s="14">
        <v>200</v>
      </c>
      <c r="H23" s="17">
        <v>0</v>
      </c>
      <c r="I23" s="17">
        <v>0</v>
      </c>
      <c r="J23" s="17">
        <v>0</v>
      </c>
      <c r="K23" s="17">
        <v>0</v>
      </c>
      <c r="L23" s="17">
        <f>G23</f>
        <v>200</v>
      </c>
      <c r="M23" s="18"/>
    </row>
    <row r="24" spans="1:13" ht="193.5" customHeight="1" x14ac:dyDescent="0.25">
      <c r="A24" s="12" t="s">
        <v>15</v>
      </c>
      <c r="B24" s="49"/>
      <c r="C24" s="68"/>
      <c r="D24" s="13" t="s">
        <v>43</v>
      </c>
      <c r="E24" s="13" t="s">
        <v>41</v>
      </c>
      <c r="F24" s="12" t="s">
        <v>52</v>
      </c>
      <c r="G24" s="14">
        <v>2.02</v>
      </c>
      <c r="H24" s="17">
        <v>5.05</v>
      </c>
      <c r="I24" s="17">
        <v>0</v>
      </c>
      <c r="J24" s="17">
        <v>0</v>
      </c>
      <c r="K24" s="17">
        <v>0</v>
      </c>
      <c r="L24" s="17">
        <f>G24+H24</f>
        <v>7.07</v>
      </c>
      <c r="M24" s="18"/>
    </row>
    <row r="25" spans="1:13" ht="180" customHeight="1" x14ac:dyDescent="0.25">
      <c r="A25" s="12" t="s">
        <v>55</v>
      </c>
      <c r="B25" s="18"/>
      <c r="C25" s="68"/>
      <c r="D25" s="13" t="s">
        <v>43</v>
      </c>
      <c r="E25" s="13" t="s">
        <v>39</v>
      </c>
      <c r="F25" s="12" t="s">
        <v>56</v>
      </c>
      <c r="G25" s="17">
        <v>0</v>
      </c>
      <c r="H25" s="17">
        <v>500</v>
      </c>
      <c r="I25" s="17">
        <v>0</v>
      </c>
      <c r="J25" s="17">
        <v>0</v>
      </c>
      <c r="K25" s="17">
        <v>0</v>
      </c>
      <c r="L25" s="17">
        <f>H25</f>
        <v>500</v>
      </c>
      <c r="M25" s="18"/>
    </row>
    <row r="26" spans="1:13" ht="212.25" customHeight="1" x14ac:dyDescent="0.25">
      <c r="A26" s="12" t="s">
        <v>49</v>
      </c>
      <c r="B26" s="18" t="s">
        <v>9</v>
      </c>
      <c r="C26" s="68"/>
      <c r="D26" s="13" t="s">
        <v>43</v>
      </c>
      <c r="E26" s="13" t="s">
        <v>50</v>
      </c>
      <c r="F26" s="12">
        <v>621</v>
      </c>
      <c r="G26" s="17">
        <v>16</v>
      </c>
      <c r="H26" s="17">
        <v>0</v>
      </c>
      <c r="I26" s="17">
        <v>0</v>
      </c>
      <c r="J26" s="17">
        <v>0</v>
      </c>
      <c r="K26" s="17">
        <v>0</v>
      </c>
      <c r="L26" s="17">
        <f>G26</f>
        <v>16</v>
      </c>
      <c r="M26" s="18"/>
    </row>
    <row r="27" spans="1:13" ht="210.75" customHeight="1" x14ac:dyDescent="0.25">
      <c r="A27" s="1" t="s">
        <v>67</v>
      </c>
      <c r="B27" s="18"/>
      <c r="C27" s="68"/>
      <c r="D27" s="19" t="s">
        <v>43</v>
      </c>
      <c r="E27" s="19" t="s">
        <v>68</v>
      </c>
      <c r="F27" s="20">
        <v>621</v>
      </c>
      <c r="G27" s="17">
        <v>0</v>
      </c>
      <c r="H27" s="17">
        <v>0</v>
      </c>
      <c r="I27" s="17">
        <v>54.71</v>
      </c>
      <c r="J27" s="17">
        <v>0</v>
      </c>
      <c r="K27" s="17">
        <v>0</v>
      </c>
      <c r="L27" s="17">
        <f>G27+H27+I27+J27+K27</f>
        <v>54.71</v>
      </c>
      <c r="M27" s="18"/>
    </row>
    <row r="28" spans="1:13" ht="195.75" customHeight="1" x14ac:dyDescent="0.25">
      <c r="A28" s="2" t="s">
        <v>72</v>
      </c>
      <c r="B28" s="18"/>
      <c r="C28" s="69"/>
      <c r="D28" s="19" t="s">
        <v>37</v>
      </c>
      <c r="E28" s="3" t="s">
        <v>73</v>
      </c>
      <c r="F28" s="20">
        <v>621</v>
      </c>
      <c r="G28" s="17">
        <v>0</v>
      </c>
      <c r="H28" s="17">
        <v>0</v>
      </c>
      <c r="I28" s="17">
        <v>10.101000000000001</v>
      </c>
      <c r="J28" s="17">
        <v>0</v>
      </c>
      <c r="K28" s="17">
        <v>0</v>
      </c>
      <c r="L28" s="17">
        <f>G28+H28+I28+J28+K28</f>
        <v>10.101000000000001</v>
      </c>
      <c r="M28" s="18"/>
    </row>
    <row r="29" spans="1:13" ht="25.5" customHeight="1" x14ac:dyDescent="0.25">
      <c r="A29" s="21" t="s">
        <v>16</v>
      </c>
      <c r="B29" s="12"/>
      <c r="C29" s="13"/>
      <c r="D29" s="13"/>
      <c r="E29" s="13"/>
      <c r="F29" s="12"/>
      <c r="G29" s="22">
        <f>G24+G22+G21+G20+G18+G10+G23+G26</f>
        <v>5968.98</v>
      </c>
      <c r="H29" s="23">
        <f>H24+H22+H21+H20+H18+H10+H23+H26+H19+H25+H27</f>
        <v>6975.380000000001</v>
      </c>
      <c r="I29" s="23">
        <f>I24+I22+I21+I20+I18+I10+I23+I26+I19+I25+I27+I28</f>
        <v>6679.848</v>
      </c>
      <c r="J29" s="23">
        <f>J24+J22+J21+J20+J18+J10+J23+J26+J19+J25+J27+J28</f>
        <v>6216.13</v>
      </c>
      <c r="K29" s="23">
        <f>K24+K22+K21+K20+K18+K10+K23+K26+K19+K25+K27+K28</f>
        <v>6216.13</v>
      </c>
      <c r="L29" s="24">
        <f>G29+H29+I29+J29+K29</f>
        <v>32056.468000000001</v>
      </c>
      <c r="M29" s="12"/>
    </row>
    <row r="30" spans="1:13" ht="18.75" customHeight="1" x14ac:dyDescent="0.25">
      <c r="A30" s="12" t="s">
        <v>17</v>
      </c>
      <c r="B30" s="50" t="s">
        <v>9</v>
      </c>
      <c r="C30" s="55" t="s">
        <v>40</v>
      </c>
      <c r="D30" s="53"/>
      <c r="E30" s="53"/>
      <c r="F30" s="50"/>
      <c r="G30" s="50"/>
      <c r="H30" s="50"/>
      <c r="I30" s="50"/>
      <c r="J30" s="50"/>
      <c r="K30" s="59"/>
      <c r="L30" s="50"/>
      <c r="M30" s="50"/>
    </row>
    <row r="31" spans="1:13" ht="58.5" customHeight="1" x14ac:dyDescent="0.25">
      <c r="A31" s="12" t="s">
        <v>18</v>
      </c>
      <c r="B31" s="50"/>
      <c r="C31" s="55"/>
      <c r="D31" s="54"/>
      <c r="E31" s="54"/>
      <c r="F31" s="50"/>
      <c r="G31" s="50"/>
      <c r="H31" s="50"/>
      <c r="I31" s="50"/>
      <c r="J31" s="50"/>
      <c r="K31" s="54"/>
      <c r="L31" s="50"/>
      <c r="M31" s="50"/>
    </row>
    <row r="32" spans="1:13" ht="131.25" customHeight="1" x14ac:dyDescent="0.25">
      <c r="A32" s="12" t="s">
        <v>19</v>
      </c>
      <c r="B32" s="49" t="s">
        <v>9</v>
      </c>
      <c r="C32" s="56" t="s">
        <v>40</v>
      </c>
      <c r="D32" s="13" t="s">
        <v>37</v>
      </c>
      <c r="E32" s="13" t="s">
        <v>64</v>
      </c>
      <c r="F32" s="14" t="s">
        <v>52</v>
      </c>
      <c r="G32" s="14">
        <v>10915.56</v>
      </c>
      <c r="H32" s="17">
        <v>11836.41</v>
      </c>
      <c r="I32" s="15">
        <f>9764.202+125</f>
        <v>9889.2019999999993</v>
      </c>
      <c r="J32" s="17">
        <f>11206.78</f>
        <v>11206.78</v>
      </c>
      <c r="K32" s="17">
        <f>11206.78</f>
        <v>11206.78</v>
      </c>
      <c r="L32" s="17">
        <f>G32+H32+I32+J32+K32</f>
        <v>55054.731999999996</v>
      </c>
      <c r="M32" s="49" t="s">
        <v>36</v>
      </c>
    </row>
    <row r="33" spans="1:13" ht="145.5" customHeight="1" x14ac:dyDescent="0.25">
      <c r="A33" s="12" t="s">
        <v>54</v>
      </c>
      <c r="B33" s="49"/>
      <c r="C33" s="56"/>
      <c r="D33" s="13" t="s">
        <v>43</v>
      </c>
      <c r="E33" s="13" t="s">
        <v>74</v>
      </c>
      <c r="F33" s="14">
        <v>621</v>
      </c>
      <c r="G33" s="17">
        <v>0</v>
      </c>
      <c r="H33" s="17">
        <v>1385.22</v>
      </c>
      <c r="I33" s="17">
        <v>1835.3620000000001</v>
      </c>
      <c r="J33" s="17">
        <v>0</v>
      </c>
      <c r="K33" s="17">
        <v>0</v>
      </c>
      <c r="L33" s="17">
        <f>H33</f>
        <v>1385.22</v>
      </c>
      <c r="M33" s="49"/>
    </row>
    <row r="34" spans="1:13" ht="168.75" customHeight="1" x14ac:dyDescent="0.25">
      <c r="A34" s="12" t="s">
        <v>11</v>
      </c>
      <c r="B34" s="49"/>
      <c r="C34" s="56"/>
      <c r="D34" s="13" t="s">
        <v>37</v>
      </c>
      <c r="E34" s="13" t="s">
        <v>65</v>
      </c>
      <c r="F34" s="14">
        <v>621</v>
      </c>
      <c r="G34" s="14">
        <v>716.45</v>
      </c>
      <c r="H34" s="14">
        <v>1442.17</v>
      </c>
      <c r="I34" s="15">
        <f>2136.86</f>
        <v>2136.86</v>
      </c>
      <c r="J34" s="14">
        <v>2136.86</v>
      </c>
      <c r="K34" s="14">
        <v>2136.86</v>
      </c>
      <c r="L34" s="16">
        <f>G34+H34+I34+J34+K34</f>
        <v>8569.2000000000007</v>
      </c>
      <c r="M34" s="49"/>
    </row>
    <row r="35" spans="1:13" ht="99" customHeight="1" x14ac:dyDescent="0.25">
      <c r="A35" s="12" t="s">
        <v>53</v>
      </c>
      <c r="B35" s="49"/>
      <c r="C35" s="56"/>
      <c r="D35" s="13" t="s">
        <v>37</v>
      </c>
      <c r="E35" s="13" t="s">
        <v>66</v>
      </c>
      <c r="F35" s="14">
        <v>621</v>
      </c>
      <c r="G35" s="17">
        <v>0</v>
      </c>
      <c r="H35" s="14">
        <v>109.65</v>
      </c>
      <c r="I35" s="17">
        <f>80.57+37.47</f>
        <v>118.03999999999999</v>
      </c>
      <c r="J35" s="17">
        <v>0</v>
      </c>
      <c r="K35" s="17">
        <v>0</v>
      </c>
      <c r="L35" s="17">
        <f>H35+I35+J35+K35</f>
        <v>227.69</v>
      </c>
      <c r="M35" s="49"/>
    </row>
    <row r="36" spans="1:13" ht="166.5" customHeight="1" x14ac:dyDescent="0.25">
      <c r="A36" s="12" t="s">
        <v>13</v>
      </c>
      <c r="B36" s="49"/>
      <c r="C36" s="56"/>
      <c r="D36" s="13" t="s">
        <v>37</v>
      </c>
      <c r="E36" s="13" t="s">
        <v>38</v>
      </c>
      <c r="F36" s="14">
        <v>621</v>
      </c>
      <c r="G36" s="14">
        <v>965.09</v>
      </c>
      <c r="H36" s="17">
        <v>0</v>
      </c>
      <c r="I36" s="17">
        <v>0</v>
      </c>
      <c r="J36" s="17">
        <v>0</v>
      </c>
      <c r="K36" s="17">
        <v>0</v>
      </c>
      <c r="L36" s="17">
        <f>G36+H36+I36+J36</f>
        <v>965.09</v>
      </c>
      <c r="M36" s="49"/>
    </row>
    <row r="37" spans="1:13" ht="168" customHeight="1" x14ac:dyDescent="0.25">
      <c r="A37" s="12" t="s">
        <v>15</v>
      </c>
      <c r="B37" s="49"/>
      <c r="C37" s="56"/>
      <c r="D37" s="13" t="s">
        <v>37</v>
      </c>
      <c r="E37" s="13" t="s">
        <v>41</v>
      </c>
      <c r="F37" s="14">
        <v>621</v>
      </c>
      <c r="G37" s="14">
        <v>2.02</v>
      </c>
      <c r="H37" s="17">
        <v>2.1</v>
      </c>
      <c r="I37" s="17">
        <v>0</v>
      </c>
      <c r="J37" s="17">
        <v>0</v>
      </c>
      <c r="K37" s="17">
        <v>0</v>
      </c>
      <c r="L37" s="17">
        <f>G37+H37</f>
        <v>4.12</v>
      </c>
      <c r="M37" s="18"/>
    </row>
    <row r="38" spans="1:13" s="27" customFormat="1" ht="109.5" customHeight="1" x14ac:dyDescent="0.25">
      <c r="A38" s="12" t="s">
        <v>46</v>
      </c>
      <c r="B38" s="18"/>
      <c r="C38" s="10"/>
      <c r="D38" s="12" t="s">
        <v>43</v>
      </c>
      <c r="E38" s="12" t="s">
        <v>47</v>
      </c>
      <c r="F38" s="14" t="s">
        <v>45</v>
      </c>
      <c r="G38" s="17">
        <v>1.01</v>
      </c>
      <c r="H38" s="17">
        <v>2.02</v>
      </c>
      <c r="I38" s="17">
        <v>0</v>
      </c>
      <c r="J38" s="17">
        <v>0</v>
      </c>
      <c r="K38" s="17">
        <v>0</v>
      </c>
      <c r="L38" s="25">
        <f>G38+H38</f>
        <v>3.0300000000000002</v>
      </c>
      <c r="M38" s="26"/>
    </row>
    <row r="39" spans="1:13" s="27" customFormat="1" ht="81.75" customHeight="1" x14ac:dyDescent="0.25">
      <c r="A39" s="28" t="s">
        <v>42</v>
      </c>
      <c r="B39" s="29"/>
      <c r="C39" s="30"/>
      <c r="D39" s="28" t="s">
        <v>43</v>
      </c>
      <c r="E39" s="28" t="s">
        <v>44</v>
      </c>
      <c r="F39" s="31" t="s">
        <v>45</v>
      </c>
      <c r="G39" s="31">
        <v>100</v>
      </c>
      <c r="H39" s="31">
        <v>200</v>
      </c>
      <c r="I39" s="32">
        <v>0</v>
      </c>
      <c r="J39" s="32">
        <v>0</v>
      </c>
      <c r="K39" s="32">
        <v>0</v>
      </c>
      <c r="L39" s="33">
        <f>G39+H39</f>
        <v>300</v>
      </c>
      <c r="M39" s="26"/>
    </row>
    <row r="40" spans="1:13" ht="180" customHeight="1" x14ac:dyDescent="0.25">
      <c r="A40" s="28" t="s">
        <v>20</v>
      </c>
      <c r="B40" s="29"/>
      <c r="C40" s="30"/>
      <c r="D40" s="34" t="s">
        <v>37</v>
      </c>
      <c r="E40" s="34" t="s">
        <v>39</v>
      </c>
      <c r="F40" s="31" t="s">
        <v>56</v>
      </c>
      <c r="G40" s="31">
        <v>200</v>
      </c>
      <c r="H40" s="31">
        <v>208</v>
      </c>
      <c r="I40" s="32">
        <v>0</v>
      </c>
      <c r="J40" s="32">
        <v>0</v>
      </c>
      <c r="K40" s="32">
        <v>0</v>
      </c>
      <c r="L40" s="31">
        <f>G40+H40</f>
        <v>408</v>
      </c>
      <c r="M40" s="18"/>
    </row>
    <row r="41" spans="1:13" ht="213.75" customHeight="1" x14ac:dyDescent="0.25">
      <c r="A41" s="12" t="s">
        <v>49</v>
      </c>
      <c r="B41" s="35" t="s">
        <v>9</v>
      </c>
      <c r="C41" s="36" t="s">
        <v>40</v>
      </c>
      <c r="D41" s="13" t="s">
        <v>37</v>
      </c>
      <c r="E41" s="13" t="s">
        <v>50</v>
      </c>
      <c r="F41" s="14">
        <v>621</v>
      </c>
      <c r="G41" s="14">
        <v>56.99</v>
      </c>
      <c r="H41" s="17">
        <v>0</v>
      </c>
      <c r="I41" s="17">
        <v>0</v>
      </c>
      <c r="J41" s="17">
        <v>0</v>
      </c>
      <c r="K41" s="17">
        <v>0</v>
      </c>
      <c r="L41" s="14">
        <f>G41</f>
        <v>56.99</v>
      </c>
      <c r="M41" s="18"/>
    </row>
    <row r="42" spans="1:13" ht="213" customHeight="1" x14ac:dyDescent="0.25">
      <c r="A42" s="1" t="s">
        <v>67</v>
      </c>
      <c r="B42" s="35"/>
      <c r="C42" s="36"/>
      <c r="D42" s="19" t="s">
        <v>37</v>
      </c>
      <c r="E42" s="37" t="s">
        <v>78</v>
      </c>
      <c r="F42" s="20">
        <v>621</v>
      </c>
      <c r="G42" s="20">
        <v>0</v>
      </c>
      <c r="H42" s="38">
        <v>0</v>
      </c>
      <c r="I42" s="38">
        <v>149.209</v>
      </c>
      <c r="J42" s="38">
        <v>0</v>
      </c>
      <c r="K42" s="38">
        <v>0</v>
      </c>
      <c r="L42" s="38">
        <f>G42+H42+I42+J42+K42</f>
        <v>149.209</v>
      </c>
      <c r="M42" s="18"/>
    </row>
    <row r="43" spans="1:13" ht="198" customHeight="1" x14ac:dyDescent="0.25">
      <c r="A43" s="2" t="s">
        <v>72</v>
      </c>
      <c r="B43" s="35"/>
      <c r="C43" s="36"/>
      <c r="D43" s="19" t="s">
        <v>37</v>
      </c>
      <c r="E43" s="3" t="s">
        <v>73</v>
      </c>
      <c r="F43" s="20" t="s">
        <v>76</v>
      </c>
      <c r="G43" s="39">
        <v>0</v>
      </c>
      <c r="H43" s="39">
        <v>0</v>
      </c>
      <c r="I43" s="39">
        <f>8.91+3.125</f>
        <v>12.035</v>
      </c>
      <c r="J43" s="39">
        <v>0</v>
      </c>
      <c r="K43" s="39">
        <v>0</v>
      </c>
      <c r="L43" s="38">
        <f>G43+H43+I43+J43+K43</f>
        <v>12.035</v>
      </c>
      <c r="M43" s="18"/>
    </row>
    <row r="44" spans="1:13" ht="117" customHeight="1" x14ac:dyDescent="0.25">
      <c r="A44" s="4" t="s">
        <v>46</v>
      </c>
      <c r="B44" s="35"/>
      <c r="C44" s="36"/>
      <c r="D44" s="19" t="s">
        <v>37</v>
      </c>
      <c r="E44" s="5" t="s">
        <v>75</v>
      </c>
      <c r="F44" s="20">
        <v>621</v>
      </c>
      <c r="G44" s="39">
        <v>0</v>
      </c>
      <c r="H44" s="39">
        <v>0</v>
      </c>
      <c r="I44" s="39">
        <v>8.1</v>
      </c>
      <c r="J44" s="39">
        <v>0</v>
      </c>
      <c r="K44" s="39">
        <v>0</v>
      </c>
      <c r="L44" s="38">
        <f>G44+H44+I44+J44+K44</f>
        <v>8.1</v>
      </c>
      <c r="M44" s="18"/>
    </row>
    <row r="45" spans="1:13" ht="26.25" customHeight="1" x14ac:dyDescent="0.25">
      <c r="A45" s="21" t="s">
        <v>21</v>
      </c>
      <c r="B45" s="12"/>
      <c r="C45" s="13"/>
      <c r="D45" s="13"/>
      <c r="E45" s="13"/>
      <c r="F45" s="12"/>
      <c r="G45" s="24">
        <f>G36+G34+G32+G37+G41+G40+G39+G38</f>
        <v>12957.119999999999</v>
      </c>
      <c r="H45" s="24">
        <f>H36+H34+H32+H37+H41+H40+H39+H38+H35+H33</f>
        <v>15185.57</v>
      </c>
      <c r="I45" s="24">
        <f>I36+I34+I32+I37+I41+I40+I39+I38+I35+I33+I42+I43+I44</f>
        <v>14148.808000000001</v>
      </c>
      <c r="J45" s="24">
        <f>J36+J34+J32+J37+J41+J40+J39+J38+J35+J33+J42+J43+J44</f>
        <v>13343.640000000001</v>
      </c>
      <c r="K45" s="24">
        <f>K36+K34+K32+K37+K41+K40+K39+K38+K35+K33+K42+K43+K44</f>
        <v>13343.640000000001</v>
      </c>
      <c r="L45" s="40">
        <f>G45+H45+I45+J45+K45</f>
        <v>68978.778000000006</v>
      </c>
      <c r="M45" s="12"/>
    </row>
    <row r="46" spans="1:13" ht="33.75" customHeight="1" x14ac:dyDescent="0.25">
      <c r="A46" s="12" t="s">
        <v>22</v>
      </c>
      <c r="B46" s="50" t="s">
        <v>9</v>
      </c>
      <c r="C46" s="55" t="s">
        <v>40</v>
      </c>
      <c r="D46" s="46"/>
      <c r="E46" s="46"/>
      <c r="F46" s="50"/>
      <c r="G46" s="50"/>
      <c r="H46" s="50"/>
      <c r="I46" s="50"/>
      <c r="J46" s="50"/>
      <c r="K46" s="59"/>
      <c r="L46" s="50"/>
      <c r="M46" s="50"/>
    </row>
    <row r="47" spans="1:13" ht="65.25" customHeight="1" x14ac:dyDescent="0.25">
      <c r="A47" s="12" t="s">
        <v>23</v>
      </c>
      <c r="B47" s="50"/>
      <c r="C47" s="55"/>
      <c r="D47" s="47"/>
      <c r="E47" s="47"/>
      <c r="F47" s="50"/>
      <c r="G47" s="50"/>
      <c r="H47" s="50"/>
      <c r="I47" s="50"/>
      <c r="J47" s="50"/>
      <c r="K47" s="54"/>
      <c r="L47" s="50"/>
      <c r="M47" s="50"/>
    </row>
    <row r="48" spans="1:13" ht="84" customHeight="1" x14ac:dyDescent="0.25">
      <c r="A48" s="12" t="s">
        <v>24</v>
      </c>
      <c r="B48" s="12" t="s">
        <v>9</v>
      </c>
      <c r="C48" s="19"/>
      <c r="D48" s="13"/>
      <c r="E48" s="13"/>
      <c r="F48" s="12"/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2"/>
    </row>
    <row r="49" spans="1:13" ht="21" customHeight="1" x14ac:dyDescent="0.25">
      <c r="A49" s="21" t="s">
        <v>25</v>
      </c>
      <c r="B49" s="12"/>
      <c r="C49" s="19"/>
      <c r="D49" s="13"/>
      <c r="E49" s="13"/>
      <c r="F49" s="12"/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12"/>
    </row>
    <row r="50" spans="1:13" ht="20.25" customHeight="1" x14ac:dyDescent="0.25">
      <c r="A50" s="12" t="s">
        <v>26</v>
      </c>
      <c r="B50" s="50" t="s">
        <v>9</v>
      </c>
      <c r="C50" s="55"/>
      <c r="D50" s="46"/>
      <c r="E50" s="46"/>
      <c r="F50" s="50"/>
      <c r="G50" s="57"/>
      <c r="H50" s="57"/>
      <c r="I50" s="57"/>
      <c r="J50" s="57"/>
      <c r="K50" s="60"/>
      <c r="L50" s="57"/>
      <c r="M50" s="50"/>
    </row>
    <row r="51" spans="1:13" ht="62.25" customHeight="1" x14ac:dyDescent="0.25">
      <c r="A51" s="12" t="s">
        <v>27</v>
      </c>
      <c r="B51" s="50"/>
      <c r="C51" s="55"/>
      <c r="D51" s="47"/>
      <c r="E51" s="47"/>
      <c r="F51" s="50"/>
      <c r="G51" s="57"/>
      <c r="H51" s="57"/>
      <c r="I51" s="57"/>
      <c r="J51" s="57"/>
      <c r="K51" s="61"/>
      <c r="L51" s="57"/>
      <c r="M51" s="50"/>
    </row>
    <row r="52" spans="1:13" ht="75.75" customHeight="1" x14ac:dyDescent="0.25">
      <c r="A52" s="12" t="s">
        <v>24</v>
      </c>
      <c r="B52" s="12" t="s">
        <v>9</v>
      </c>
      <c r="C52" s="19"/>
      <c r="D52" s="13"/>
      <c r="E52" s="13"/>
      <c r="F52" s="12"/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2"/>
    </row>
    <row r="53" spans="1:13" ht="24.75" customHeight="1" x14ac:dyDescent="0.25">
      <c r="A53" s="21" t="s">
        <v>28</v>
      </c>
      <c r="B53" s="12"/>
      <c r="C53" s="13"/>
      <c r="D53" s="12"/>
      <c r="E53" s="12"/>
      <c r="F53" s="12"/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12"/>
    </row>
    <row r="54" spans="1:13" ht="15.75" x14ac:dyDescent="0.25">
      <c r="A54" s="21" t="s">
        <v>29</v>
      </c>
      <c r="B54" s="12"/>
      <c r="C54" s="13"/>
      <c r="D54" s="12"/>
      <c r="E54" s="12"/>
      <c r="F54" s="12"/>
      <c r="G54" s="24">
        <f>G45+G29</f>
        <v>18926.099999999999</v>
      </c>
      <c r="H54" s="24">
        <f>H45+H29</f>
        <v>22160.95</v>
      </c>
      <c r="I54" s="24">
        <f>I45+I29</f>
        <v>20828.656000000003</v>
      </c>
      <c r="J54" s="24">
        <f>J45+J29</f>
        <v>19559.77</v>
      </c>
      <c r="K54" s="24">
        <f>K45+K29</f>
        <v>19559.77</v>
      </c>
      <c r="L54" s="24">
        <f>H54+I54+J54+G54+K54</f>
        <v>101035.246</v>
      </c>
      <c r="M54" s="12"/>
    </row>
    <row r="57" spans="1:13" ht="28.5" customHeight="1" x14ac:dyDescent="0.25">
      <c r="A57" s="44" t="s">
        <v>70</v>
      </c>
      <c r="B57" s="44"/>
      <c r="C57" s="42"/>
      <c r="D57" s="43"/>
      <c r="E57" s="43"/>
      <c r="F57" s="6" t="s">
        <v>69</v>
      </c>
    </row>
  </sheetData>
  <mergeCells count="63">
    <mergeCell ref="J1:M1"/>
    <mergeCell ref="A4:M4"/>
    <mergeCell ref="B6:B7"/>
    <mergeCell ref="C6:F6"/>
    <mergeCell ref="G6:L6"/>
    <mergeCell ref="G10:G17"/>
    <mergeCell ref="H10:H17"/>
    <mergeCell ref="I10:I17"/>
    <mergeCell ref="A8:L8"/>
    <mergeCell ref="A5:J5"/>
    <mergeCell ref="A6:A7"/>
    <mergeCell ref="A10:A17"/>
    <mergeCell ref="B10:B24"/>
    <mergeCell ref="C10:C28"/>
    <mergeCell ref="M50:M51"/>
    <mergeCell ref="J10:J17"/>
    <mergeCell ref="J30:J31"/>
    <mergeCell ref="J46:J47"/>
    <mergeCell ref="J50:J51"/>
    <mergeCell ref="L10:L17"/>
    <mergeCell ref="L30:L31"/>
    <mergeCell ref="L46:L47"/>
    <mergeCell ref="L50:L51"/>
    <mergeCell ref="K10:K17"/>
    <mergeCell ref="K30:K31"/>
    <mergeCell ref="K46:K47"/>
    <mergeCell ref="K50:K51"/>
    <mergeCell ref="H50:H51"/>
    <mergeCell ref="I50:I51"/>
    <mergeCell ref="G30:G31"/>
    <mergeCell ref="H30:H31"/>
    <mergeCell ref="I30:I31"/>
    <mergeCell ref="G46:G47"/>
    <mergeCell ref="G50:G51"/>
    <mergeCell ref="E30:E31"/>
    <mergeCell ref="F50:F51"/>
    <mergeCell ref="B46:B47"/>
    <mergeCell ref="C46:C47"/>
    <mergeCell ref="F46:F47"/>
    <mergeCell ref="D50:D51"/>
    <mergeCell ref="E50:E51"/>
    <mergeCell ref="B50:B51"/>
    <mergeCell ref="C50:C51"/>
    <mergeCell ref="B32:B37"/>
    <mergeCell ref="C32:C37"/>
    <mergeCell ref="B30:B31"/>
    <mergeCell ref="C30:C31"/>
    <mergeCell ref="A57:B57"/>
    <mergeCell ref="F2:M2"/>
    <mergeCell ref="D46:D47"/>
    <mergeCell ref="E46:E47"/>
    <mergeCell ref="M6:M7"/>
    <mergeCell ref="M10:M22"/>
    <mergeCell ref="M30:M31"/>
    <mergeCell ref="M32:M36"/>
    <mergeCell ref="M46:M47"/>
    <mergeCell ref="H46:H47"/>
    <mergeCell ref="I46:I47"/>
    <mergeCell ref="F30:F31"/>
    <mergeCell ref="D10:D17"/>
    <mergeCell ref="E10:E17"/>
    <mergeCell ref="F10:F17"/>
    <mergeCell ref="D30:D31"/>
  </mergeCells>
  <pageMargins left="0.31496062992125984" right="0.31496062992125984" top="0.94488188976377963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2016-04-20T02:42:55Z</dcterms:modified>
</cp:coreProperties>
</file>