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4525" refMode="R1C1"/>
</workbook>
</file>

<file path=xl/calcChain.xml><?xml version="1.0" encoding="utf-8"?>
<calcChain xmlns="http://schemas.openxmlformats.org/spreadsheetml/2006/main">
  <c r="L21" i="1" l="1"/>
  <c r="L20" i="1"/>
  <c r="L19" i="1"/>
  <c r="L18" i="1"/>
  <c r="L54" i="1"/>
  <c r="L53" i="1"/>
  <c r="L52" i="1"/>
  <c r="L51" i="1"/>
  <c r="L50" i="1"/>
  <c r="L49" i="1"/>
  <c r="L48" i="1"/>
  <c r="L47" i="1"/>
  <c r="L34" i="1"/>
  <c r="L33" i="1"/>
  <c r="L32" i="1"/>
  <c r="L31" i="1"/>
  <c r="L30" i="1"/>
  <c r="L26" i="1"/>
  <c r="L25" i="1"/>
  <c r="L24" i="1"/>
  <c r="L23" i="1"/>
  <c r="L22" i="1"/>
  <c r="I55" i="1"/>
  <c r="H55" i="1"/>
  <c r="G55" i="1"/>
  <c r="I13" i="1"/>
  <c r="I35" i="1" s="1"/>
  <c r="G35" i="1"/>
  <c r="G57" i="1" l="1"/>
  <c r="I57" i="1"/>
  <c r="K13" i="1"/>
  <c r="K35" i="1" s="1"/>
  <c r="J13" i="1"/>
  <c r="J35" i="1" s="1"/>
  <c r="K39" i="1"/>
  <c r="K55" i="1" s="1"/>
  <c r="K57" i="1" s="1"/>
  <c r="J39" i="1"/>
  <c r="J55" i="1" l="1"/>
  <c r="L39" i="1"/>
  <c r="L13" i="1"/>
  <c r="H29" i="1"/>
  <c r="L29" i="1" s="1"/>
  <c r="J57" i="1" l="1"/>
  <c r="L55" i="1"/>
  <c r="H28" i="1"/>
  <c r="L28" i="1" s="1"/>
  <c r="H27" i="1" l="1"/>
  <c r="H35" i="1" l="1"/>
  <c r="H57" i="1" s="1"/>
  <c r="L57" i="1" s="1"/>
  <c r="L27" i="1"/>
  <c r="L35" i="1" s="1"/>
</calcChain>
</file>

<file path=xl/sharedStrings.xml><?xml version="1.0" encoding="utf-8"?>
<sst xmlns="http://schemas.openxmlformats.org/spreadsheetml/2006/main" count="133" uniqueCount="79">
  <si>
    <t>Перечень мероприятий подпрограммы "Сохранение культурного наследия" с указанием объема средств на их реализацию и ожидаемых расходов</t>
  </si>
  <si>
    <t>Наименование  программы, подпрограммы</t>
  </si>
  <si>
    <t>ГРБС</t>
  </si>
  <si>
    <t>Код бюджетной классификации</t>
  </si>
  <si>
    <t>РзПр</t>
  </si>
  <si>
    <t>ЦСР</t>
  </si>
  <si>
    <t>ВР</t>
  </si>
  <si>
    <t>Цель подпрограммы:</t>
  </si>
  <si>
    <t>сохранение и эффективное использование культурного наследия города</t>
  </si>
  <si>
    <t>Отдел культуры Администрации города Шарыпово</t>
  </si>
  <si>
    <t>Задача 1. Развитие библиотечного дела</t>
  </si>
  <si>
    <t>Обеспечение деятельности (оказания  услуг) подведомственных учреждений в рамках программы "Сохранения культурного наследия"</t>
  </si>
  <si>
    <t>О31</t>
  </si>
  <si>
    <t>О801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</si>
  <si>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программы "Сохранения культурного наследия"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</si>
  <si>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программы "Сохранения культурного наследия" за счет бюджета города</t>
  </si>
  <si>
    <t>О518521</t>
  </si>
  <si>
    <t>Финансовое обеспечение расходов, направляемых на повышение размеров оплаты труда отдельных категорий работников муниципальных учреждений в соответствии с указанием Президента Российской Федерации а рамках подпрограммы «Сохранение культурного наследия»</t>
  </si>
  <si>
    <t>О518734</t>
  </si>
  <si>
    <t xml:space="preserve"> Поддержка социокультурных проектов муниципальных учреждений культуры и образовательных учреждений в области культуры в рамках подпрограммы «Сохранение культурного наследия»</t>
  </si>
  <si>
    <t>Софинансирование расходов на поддержку социокультурных проектов муниципальных учреждений культуры и образовательных учреждений в области культуры в рамках подпрограммы «Сохранение культурного наследия»</t>
  </si>
  <si>
    <t>О518748</t>
  </si>
  <si>
    <t>Итого по задаче 1</t>
  </si>
  <si>
    <t>Задача 2. Развитие музейного дела</t>
  </si>
  <si>
    <t>Обеспечение деятельности (оказание услуг) подведомственных учреждений музейного типа в рамках программы "Сохранения культурного наследия"</t>
  </si>
  <si>
    <t>О518522</t>
  </si>
  <si>
    <t>Итого по задаче №2</t>
  </si>
  <si>
    <t>ВСЕГО</t>
  </si>
  <si>
    <t>2014год</t>
  </si>
  <si>
    <t>2015год</t>
  </si>
  <si>
    <t>2017год</t>
  </si>
  <si>
    <t>Расходы</t>
  </si>
  <si>
    <t>Ожидаемый результат от реализации подпрограммного мероприятия (в натуральном выражении</t>
  </si>
  <si>
    <t>О517481</t>
  </si>
  <si>
    <t>611  612</t>
  </si>
  <si>
    <t>Комплектование книжных фондов муниципальных библиотек в рамках программы "Обеспечение условий реализации программы и прочие мероприятия" за счет бюджета города</t>
  </si>
  <si>
    <t>031</t>
  </si>
  <si>
    <t>0801</t>
  </si>
  <si>
    <t>Приобретение не менее  147,3 ед.изданий на различных носителях информации</t>
  </si>
  <si>
    <t>Комплектование книжных фондов муниципальных библиотек в рамках программы "Обеспечение условий реализации программы и прочие мероприятия"</t>
  </si>
  <si>
    <t>Комплектование книжных фондов библиотек муниципальных образований за счет федерального бюджета в рамках подпрограммы "Сохранение культурного наследия"</t>
  </si>
  <si>
    <t>количество посетителей муниципальных библиотек составит всего 4331 00 человек</t>
  </si>
  <si>
    <t>количество посетителей краеведческого музея составит  всего 63500 человек</t>
  </si>
  <si>
    <t>Расходы на повышение минимальных размеров окладов, ставок заработной платы работников бюджетной сферы, которым предоставляется региональная выплата, с 1 октября 2014 года на 10 процентов в рамках подпрограммы "Сохранение культурного наследия"</t>
  </si>
  <si>
    <t>0511022</t>
  </si>
  <si>
    <t>О511022</t>
  </si>
  <si>
    <t>Комплектование книжных фондов библиотек муниципальных образований Красноярского края в рамках подпрограммы "Сохранение культурного наследия"</t>
  </si>
  <si>
    <t>О518535</t>
  </si>
  <si>
    <t>Софинансирование мероприятий, направленных на комплектование книжных фондов библиотек муниципальных образований Красноярского края в рамках подпрограммы "Сохранение культурного наследия"</t>
  </si>
  <si>
    <t>Обеспечение муниципальных учреждений на реализацию ими отдельных расходных обязательств в рамках подпрограммы "Сохранение культурного наследия"</t>
  </si>
  <si>
    <t>611      612</t>
  </si>
  <si>
    <t>2018год</t>
  </si>
  <si>
    <t>611, 612</t>
  </si>
  <si>
    <t>Проведение текущего и капитального ремонта объектов социальной сферы муниципального образования г. Шарыпово в рамках подпрограммы "Сохранение культурного наследия "</t>
  </si>
  <si>
    <t>О510085180</t>
  </si>
  <si>
    <t>Итого на 2014-2018 годы</t>
  </si>
  <si>
    <t>О517488, 0510074880</t>
  </si>
  <si>
    <t>О511021,   0510010210</t>
  </si>
  <si>
    <t>О518520,  0510085200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</si>
  <si>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"Сохранение культурного наследия"</t>
  </si>
  <si>
    <t>О518534, 05100L1440</t>
  </si>
  <si>
    <t>0518533,  0510085330</t>
  </si>
  <si>
    <t>О515144,  0510051440</t>
  </si>
  <si>
    <t>О518522,  0510085220</t>
  </si>
  <si>
    <t>О511021,  0510010210</t>
  </si>
  <si>
    <t>Начальник Отдела культуры администрации  города Шарыпово</t>
  </si>
  <si>
    <t>М.А. Шереметьева</t>
  </si>
  <si>
    <t>Софинансирование расходов на организационную и материально-техническую модернизацию муниципальных библиотек в рамках подпрограммы "Сохранение культурного наследия"</t>
  </si>
  <si>
    <t>Софинансирование расходов на поддержку социокультурных проектов муниципальных учреждений культуры и образовательных учреждений в области культуры в рамках подпрограммы "Сохранение культурного наследия"</t>
  </si>
  <si>
    <t>05100S4490</t>
  </si>
  <si>
    <t>05100S4810</t>
  </si>
  <si>
    <t>05100S4880</t>
  </si>
  <si>
    <t>2016 год</t>
  </si>
  <si>
    <t>Софинансирование расходов на организацию туристко-рекреационных зон в рамках подпрограммы "Сохранение культурного наследия"</t>
  </si>
  <si>
    <t>05100S4800</t>
  </si>
  <si>
    <t>О517511, 0510075110</t>
  </si>
  <si>
    <t>0510010220</t>
  </si>
  <si>
    <r>
      <t>Приложение №</t>
    </r>
    <r>
      <rPr>
        <u/>
        <sz val="13"/>
        <rFont val="Times New Roman"/>
        <family val="1"/>
        <charset val="204"/>
      </rPr>
      <t>4</t>
    </r>
    <r>
      <rPr>
        <sz val="13"/>
        <rFont val="Times New Roman"/>
        <family val="1"/>
        <charset val="204"/>
      </rPr>
      <t xml:space="preserve"> к Постановлению администрации города Шарыпово от 14.04. 2016 г. № 50</t>
    </r>
  </si>
  <si>
    <t xml:space="preserve">                                                                                        Приложение №5 к подпрограмме  1 "Сохранение культурного наследия" муниципальной программы "Развитие культуры"                                                                                                                                                         от 03.10. 2013 г. № 235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</si>
</sst>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8" x14ac:knownFonts="1">
    <font>
      <sz val="11"/>
      <color theme="1"/>
      <name val="Calibri"/>
      <family val="2"/>
      <scheme val="minor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3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42">
    <xf numFmtId="0" fontId="0" fillId="0" borderId="0" xfId="0"/>
    <xf numFmtId="164" fontId="3" fillId="0" borderId="2" xfId="1" applyFont="1" applyFill="1" applyBorder="1" applyAlignment="1">
      <alignment horizontal="right" vertical="top" wrapText="1"/>
    </xf>
    <xf numFmtId="49" fontId="3" fillId="0" borderId="2" xfId="0" applyNumberFormat="1" applyFont="1" applyFill="1" applyBorder="1" applyAlignment="1">
      <alignment horizontal="left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0" fontId="4" fillId="0" borderId="0" xfId="0" applyFont="1" applyFill="1"/>
    <xf numFmtId="0" fontId="3" fillId="0" borderId="2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3" fillId="0" borderId="2" xfId="0" applyFont="1" applyFill="1" applyBorder="1" applyAlignment="1">
      <alignment horizontal="right" vertical="top" wrapText="1"/>
    </xf>
    <xf numFmtId="164" fontId="3" fillId="0" borderId="2" xfId="1" applyFont="1" applyFill="1" applyBorder="1" applyAlignment="1">
      <alignment horizontal="center" vertical="top" wrapText="1"/>
    </xf>
    <xf numFmtId="3" fontId="3" fillId="0" borderId="2" xfId="0" applyNumberFormat="1" applyFont="1" applyFill="1" applyBorder="1" applyAlignment="1">
      <alignment horizontal="right" vertical="top" wrapText="1"/>
    </xf>
    <xf numFmtId="0" fontId="3" fillId="0" borderId="2" xfId="0" applyFont="1" applyFill="1" applyBorder="1" applyAlignment="1">
      <alignment vertical="center" wrapText="1"/>
    </xf>
    <xf numFmtId="49" fontId="3" fillId="0" borderId="2" xfId="0" applyNumberFormat="1" applyFont="1" applyFill="1" applyBorder="1" applyAlignment="1">
      <alignment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vertical="top" wrapText="1"/>
    </xf>
    <xf numFmtId="164" fontId="7" fillId="0" borderId="2" xfId="1" applyFont="1" applyFill="1" applyBorder="1" applyAlignment="1">
      <alignment horizontal="center" vertical="center" wrapText="1"/>
    </xf>
    <xf numFmtId="164" fontId="3" fillId="0" borderId="2" xfId="1" applyFont="1" applyFill="1" applyBorder="1" applyAlignment="1">
      <alignment vertical="top" wrapText="1"/>
    </xf>
    <xf numFmtId="164" fontId="7" fillId="0" borderId="2" xfId="1" applyFont="1" applyFill="1" applyBorder="1" applyAlignment="1">
      <alignment horizontal="right" vertical="top" wrapText="1"/>
    </xf>
    <xf numFmtId="0" fontId="3" fillId="0" borderId="0" xfId="0" applyFont="1" applyFill="1"/>
    <xf numFmtId="0" fontId="7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164" fontId="7" fillId="0" borderId="0" xfId="1" applyFont="1" applyFill="1" applyBorder="1" applyAlignment="1">
      <alignment horizontal="right" vertical="top" wrapText="1"/>
    </xf>
    <xf numFmtId="0" fontId="3" fillId="0" borderId="2" xfId="0" applyFont="1" applyFill="1" applyBorder="1" applyAlignment="1">
      <alignment vertical="top" wrapText="1"/>
    </xf>
    <xf numFmtId="164" fontId="3" fillId="0" borderId="2" xfId="1" applyFont="1" applyFill="1" applyBorder="1" applyAlignment="1">
      <alignment horizontal="right" vertical="top" wrapText="1"/>
    </xf>
    <xf numFmtId="164" fontId="3" fillId="0" borderId="2" xfId="1" applyFont="1" applyFill="1" applyBorder="1" applyAlignment="1">
      <alignment vertical="top" wrapText="1"/>
    </xf>
    <xf numFmtId="164" fontId="7" fillId="0" borderId="2" xfId="1" applyFont="1" applyFill="1" applyBorder="1" applyAlignment="1">
      <alignment horizontal="right" vertical="top" wrapText="1"/>
    </xf>
    <xf numFmtId="0" fontId="3" fillId="0" borderId="2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right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vertical="distributed" wrapText="1"/>
    </xf>
    <xf numFmtId="0" fontId="2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distributed"/>
    </xf>
    <xf numFmtId="0" fontId="1" fillId="0" borderId="0" xfId="0" applyFont="1" applyFill="1" applyAlignment="1">
      <alignment horizontal="center" vertical="distributed"/>
    </xf>
    <xf numFmtId="0" fontId="2" fillId="0" borderId="0" xfId="0" applyFont="1" applyFill="1" applyAlignment="1">
      <alignment horizontal="right" vertical="distributed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9"/>
  <sheetViews>
    <sheetView tabSelected="1" zoomScale="75" zoomScaleNormal="75" workbookViewId="0">
      <selection activeCell="F2" sqref="F2:M4"/>
    </sheetView>
  </sheetViews>
  <sheetFormatPr defaultRowHeight="15" x14ac:dyDescent="0.25"/>
  <cols>
    <col min="1" max="1" width="27" style="4" customWidth="1"/>
    <col min="2" max="2" width="16.5703125" style="4" customWidth="1"/>
    <col min="3" max="3" width="9.140625" style="4"/>
    <col min="4" max="4" width="9.85546875" style="4" customWidth="1"/>
    <col min="5" max="5" width="13.85546875" style="4" customWidth="1"/>
    <col min="6" max="6" width="9.5703125" style="4" bestFit="1" customWidth="1"/>
    <col min="7" max="7" width="15.7109375" style="4" customWidth="1"/>
    <col min="8" max="8" width="17.42578125" style="4" customWidth="1"/>
    <col min="9" max="9" width="14" style="4" customWidth="1"/>
    <col min="10" max="11" width="15" style="4" customWidth="1"/>
    <col min="12" max="12" width="17.85546875" style="4" customWidth="1"/>
    <col min="13" max="13" width="20.85546875" style="4" customWidth="1"/>
    <col min="14" max="16384" width="9.140625" style="4"/>
  </cols>
  <sheetData>
    <row r="1" spans="1:13" ht="42.75" customHeight="1" x14ac:dyDescent="0.25">
      <c r="J1" s="38" t="s">
        <v>77</v>
      </c>
      <c r="K1" s="38"/>
      <c r="L1" s="38"/>
      <c r="M1" s="38"/>
    </row>
    <row r="2" spans="1:13" ht="15" customHeight="1" x14ac:dyDescent="0.25">
      <c r="F2" s="41" t="s">
        <v>78</v>
      </c>
      <c r="G2" s="41"/>
      <c r="H2" s="41"/>
      <c r="I2" s="41"/>
      <c r="J2" s="41"/>
      <c r="K2" s="41"/>
      <c r="L2" s="41"/>
      <c r="M2" s="41"/>
    </row>
    <row r="3" spans="1:13" ht="22.5" customHeight="1" x14ac:dyDescent="0.25">
      <c r="F3" s="41"/>
      <c r="G3" s="41"/>
      <c r="H3" s="41"/>
      <c r="I3" s="41"/>
      <c r="J3" s="41"/>
      <c r="K3" s="41"/>
      <c r="L3" s="41"/>
      <c r="M3" s="41"/>
    </row>
    <row r="4" spans="1:13" ht="22.5" customHeight="1" x14ac:dyDescent="0.25">
      <c r="F4" s="41"/>
      <c r="G4" s="41"/>
      <c r="H4" s="41"/>
      <c r="I4" s="41"/>
      <c r="J4" s="41"/>
      <c r="K4" s="41"/>
      <c r="L4" s="41"/>
      <c r="M4" s="41"/>
    </row>
    <row r="6" spans="1:13" ht="16.5" customHeight="1" x14ac:dyDescent="0.25">
      <c r="A6" s="40" t="s">
        <v>0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</row>
    <row r="8" spans="1:13" ht="15.75" x14ac:dyDescent="0.25">
      <c r="A8" s="23" t="s">
        <v>1</v>
      </c>
      <c r="B8" s="23" t="s">
        <v>2</v>
      </c>
      <c r="C8" s="33" t="s">
        <v>3</v>
      </c>
      <c r="D8" s="34"/>
      <c r="E8" s="34"/>
      <c r="F8" s="35"/>
      <c r="G8" s="27" t="s">
        <v>31</v>
      </c>
      <c r="H8" s="27"/>
      <c r="I8" s="27"/>
      <c r="J8" s="27"/>
      <c r="K8" s="27"/>
      <c r="L8" s="27"/>
      <c r="M8" s="23" t="s">
        <v>32</v>
      </c>
    </row>
    <row r="9" spans="1:13" ht="99.75" customHeight="1" x14ac:dyDescent="0.25">
      <c r="A9" s="23"/>
      <c r="B9" s="23"/>
      <c r="C9" s="5" t="s">
        <v>2</v>
      </c>
      <c r="D9" s="5" t="s">
        <v>4</v>
      </c>
      <c r="E9" s="5" t="s">
        <v>5</v>
      </c>
      <c r="F9" s="5" t="s">
        <v>6</v>
      </c>
      <c r="G9" s="5" t="s">
        <v>28</v>
      </c>
      <c r="H9" s="5" t="s">
        <v>29</v>
      </c>
      <c r="I9" s="5" t="s">
        <v>72</v>
      </c>
      <c r="J9" s="5" t="s">
        <v>30</v>
      </c>
      <c r="K9" s="5" t="s">
        <v>51</v>
      </c>
      <c r="L9" s="5" t="s">
        <v>55</v>
      </c>
      <c r="M9" s="23"/>
    </row>
    <row r="10" spans="1:13" ht="18.75" customHeight="1" x14ac:dyDescent="0.25">
      <c r="A10" s="6" t="s">
        <v>7</v>
      </c>
      <c r="B10" s="36" t="s">
        <v>9</v>
      </c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</row>
    <row r="11" spans="1:13" ht="67.5" customHeight="1" x14ac:dyDescent="0.25">
      <c r="A11" s="6" t="s">
        <v>8</v>
      </c>
      <c r="B11" s="36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</row>
    <row r="12" spans="1:13" ht="39.75" customHeight="1" x14ac:dyDescent="0.25">
      <c r="A12" s="6" t="s">
        <v>10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</row>
    <row r="13" spans="1:13" ht="15" customHeight="1" x14ac:dyDescent="0.25">
      <c r="A13" s="23" t="s">
        <v>11</v>
      </c>
      <c r="B13" s="28" t="s">
        <v>9</v>
      </c>
      <c r="C13" s="28" t="s">
        <v>12</v>
      </c>
      <c r="D13" s="23" t="s">
        <v>13</v>
      </c>
      <c r="E13" s="23" t="s">
        <v>58</v>
      </c>
      <c r="F13" s="30" t="s">
        <v>52</v>
      </c>
      <c r="G13" s="24">
        <v>11016.85</v>
      </c>
      <c r="H13" s="24">
        <v>11959.55</v>
      </c>
      <c r="I13" s="24">
        <f>10501.696+10.34</f>
        <v>10512.036</v>
      </c>
      <c r="J13" s="24">
        <f>12562.72</f>
        <v>12562.72</v>
      </c>
      <c r="K13" s="24">
        <f>12562.73</f>
        <v>12562.73</v>
      </c>
      <c r="L13" s="24">
        <f>G13+H13+I13+J13+K13</f>
        <v>58613.885999999999</v>
      </c>
      <c r="M13" s="28" t="s">
        <v>41</v>
      </c>
    </row>
    <row r="14" spans="1:13" ht="15" customHeight="1" x14ac:dyDescent="0.25">
      <c r="A14" s="23"/>
      <c r="B14" s="28"/>
      <c r="C14" s="28"/>
      <c r="D14" s="23"/>
      <c r="E14" s="23"/>
      <c r="F14" s="30"/>
      <c r="G14" s="24"/>
      <c r="H14" s="24"/>
      <c r="I14" s="24"/>
      <c r="J14" s="24"/>
      <c r="K14" s="24"/>
      <c r="L14" s="24"/>
      <c r="M14" s="28"/>
    </row>
    <row r="15" spans="1:13" ht="15" customHeight="1" x14ac:dyDescent="0.25">
      <c r="A15" s="23"/>
      <c r="B15" s="28"/>
      <c r="C15" s="28"/>
      <c r="D15" s="23"/>
      <c r="E15" s="23"/>
      <c r="F15" s="30"/>
      <c r="G15" s="24"/>
      <c r="H15" s="24"/>
      <c r="I15" s="24"/>
      <c r="J15" s="24"/>
      <c r="K15" s="24"/>
      <c r="L15" s="24"/>
      <c r="M15" s="28"/>
    </row>
    <row r="16" spans="1:13" ht="15" customHeight="1" x14ac:dyDescent="0.25">
      <c r="A16" s="23"/>
      <c r="B16" s="28"/>
      <c r="C16" s="28"/>
      <c r="D16" s="23"/>
      <c r="E16" s="23"/>
      <c r="F16" s="30"/>
      <c r="G16" s="24"/>
      <c r="H16" s="24"/>
      <c r="I16" s="24"/>
      <c r="J16" s="24"/>
      <c r="K16" s="24"/>
      <c r="L16" s="24"/>
      <c r="M16" s="28"/>
    </row>
    <row r="17" spans="1:13" ht="35.25" customHeight="1" x14ac:dyDescent="0.25">
      <c r="A17" s="23"/>
      <c r="B17" s="28"/>
      <c r="C17" s="28"/>
      <c r="D17" s="23"/>
      <c r="E17" s="23"/>
      <c r="F17" s="30"/>
      <c r="G17" s="24"/>
      <c r="H17" s="24"/>
      <c r="I17" s="24"/>
      <c r="J17" s="24"/>
      <c r="K17" s="24"/>
      <c r="L17" s="24"/>
      <c r="M17" s="28"/>
    </row>
    <row r="18" spans="1:13" ht="145.5" customHeight="1" x14ac:dyDescent="0.25">
      <c r="A18" s="6" t="s">
        <v>49</v>
      </c>
      <c r="B18" s="28"/>
      <c r="C18" s="28"/>
      <c r="D18" s="6" t="s">
        <v>13</v>
      </c>
      <c r="E18" s="6" t="s">
        <v>75</v>
      </c>
      <c r="F18" s="8">
        <v>611</v>
      </c>
      <c r="G18" s="1">
        <v>0</v>
      </c>
      <c r="H18" s="1">
        <v>1363.67</v>
      </c>
      <c r="I18" s="1">
        <v>1806.7819999999999</v>
      </c>
      <c r="J18" s="1">
        <v>0</v>
      </c>
      <c r="K18" s="1">
        <v>0</v>
      </c>
      <c r="L18" s="1">
        <f>H18+I18</f>
        <v>3170.4520000000002</v>
      </c>
      <c r="M18" s="28"/>
    </row>
    <row r="19" spans="1:13" ht="177.75" customHeight="1" x14ac:dyDescent="0.25">
      <c r="A19" s="6" t="s">
        <v>14</v>
      </c>
      <c r="B19" s="28"/>
      <c r="C19" s="28"/>
      <c r="D19" s="6" t="s">
        <v>13</v>
      </c>
      <c r="E19" s="6" t="s">
        <v>57</v>
      </c>
      <c r="F19" s="8">
        <v>611</v>
      </c>
      <c r="G19" s="1">
        <v>591.47</v>
      </c>
      <c r="H19" s="1">
        <v>1000.51</v>
      </c>
      <c r="I19" s="1">
        <v>2276.5</v>
      </c>
      <c r="J19" s="1">
        <v>2276.5</v>
      </c>
      <c r="K19" s="1">
        <v>2276.5</v>
      </c>
      <c r="L19" s="1">
        <f>G19+H19+I19+J19+K19</f>
        <v>8421.48</v>
      </c>
      <c r="M19" s="28"/>
    </row>
    <row r="20" spans="1:13" ht="195" customHeight="1" x14ac:dyDescent="0.25">
      <c r="A20" s="6" t="s">
        <v>59</v>
      </c>
      <c r="B20" s="28"/>
      <c r="C20" s="28"/>
      <c r="D20" s="5" t="s">
        <v>13</v>
      </c>
      <c r="E20" s="13" t="s">
        <v>76</v>
      </c>
      <c r="F20" s="5">
        <v>611</v>
      </c>
      <c r="G20" s="9">
        <v>0</v>
      </c>
      <c r="H20" s="9">
        <v>0</v>
      </c>
      <c r="I20" s="9">
        <v>134.29</v>
      </c>
      <c r="J20" s="9"/>
      <c r="K20" s="9"/>
      <c r="L20" s="9">
        <f>G20+H20+I20+J20+K20</f>
        <v>134.29</v>
      </c>
      <c r="M20" s="28"/>
    </row>
    <row r="21" spans="1:13" ht="196.5" customHeight="1" x14ac:dyDescent="0.25">
      <c r="A21" s="6" t="s">
        <v>15</v>
      </c>
      <c r="B21" s="28"/>
      <c r="C21" s="28"/>
      <c r="D21" s="6" t="s">
        <v>13</v>
      </c>
      <c r="E21" s="6" t="s">
        <v>16</v>
      </c>
      <c r="F21" s="8">
        <v>611</v>
      </c>
      <c r="G21" s="1">
        <v>145</v>
      </c>
      <c r="H21" s="1">
        <v>315</v>
      </c>
      <c r="I21" s="1">
        <v>0</v>
      </c>
      <c r="J21" s="1">
        <v>0</v>
      </c>
      <c r="K21" s="1">
        <v>0</v>
      </c>
      <c r="L21" s="1">
        <f>G21+H21+I21+J21+K21</f>
        <v>460</v>
      </c>
      <c r="M21" s="28"/>
    </row>
    <row r="22" spans="1:13" ht="212.25" customHeight="1" x14ac:dyDescent="0.25">
      <c r="A22" s="6" t="s">
        <v>17</v>
      </c>
      <c r="B22" s="28"/>
      <c r="C22" s="28"/>
      <c r="D22" s="6" t="s">
        <v>13</v>
      </c>
      <c r="E22" s="6" t="s">
        <v>18</v>
      </c>
      <c r="F22" s="8">
        <v>611</v>
      </c>
      <c r="G22" s="1">
        <v>982.66</v>
      </c>
      <c r="H22" s="1">
        <v>0</v>
      </c>
      <c r="I22" s="1">
        <v>0</v>
      </c>
      <c r="J22" s="1">
        <v>0</v>
      </c>
      <c r="K22" s="1">
        <v>0</v>
      </c>
      <c r="L22" s="1">
        <f>G22+H22+I22+J22</f>
        <v>982.66</v>
      </c>
      <c r="M22" s="28"/>
    </row>
    <row r="23" spans="1:13" ht="167.25" customHeight="1" x14ac:dyDescent="0.25">
      <c r="A23" s="6" t="s">
        <v>19</v>
      </c>
      <c r="B23" s="28"/>
      <c r="C23" s="28"/>
      <c r="D23" s="6" t="s">
        <v>13</v>
      </c>
      <c r="E23" s="6" t="s">
        <v>33</v>
      </c>
      <c r="F23" s="10" t="s">
        <v>34</v>
      </c>
      <c r="G23" s="1">
        <v>200</v>
      </c>
      <c r="H23" s="1">
        <v>252.07</v>
      </c>
      <c r="I23" s="1">
        <v>0</v>
      </c>
      <c r="J23" s="1">
        <v>0</v>
      </c>
      <c r="K23" s="1">
        <v>0</v>
      </c>
      <c r="L23" s="1">
        <f>G23+H23</f>
        <v>452.07</v>
      </c>
      <c r="M23" s="11"/>
    </row>
    <row r="24" spans="1:13" ht="179.25" customHeight="1" x14ac:dyDescent="0.25">
      <c r="A24" s="6" t="s">
        <v>20</v>
      </c>
      <c r="B24" s="28"/>
      <c r="C24" s="28"/>
      <c r="D24" s="6" t="s">
        <v>13</v>
      </c>
      <c r="E24" s="6" t="s">
        <v>21</v>
      </c>
      <c r="F24" s="8" t="s">
        <v>50</v>
      </c>
      <c r="G24" s="1">
        <v>2.02</v>
      </c>
      <c r="H24" s="1">
        <v>2.54</v>
      </c>
      <c r="I24" s="1">
        <v>0</v>
      </c>
      <c r="J24" s="1">
        <v>0</v>
      </c>
      <c r="K24" s="1">
        <v>0</v>
      </c>
      <c r="L24" s="1">
        <f>G24+H24</f>
        <v>4.5600000000000005</v>
      </c>
      <c r="M24" s="11"/>
    </row>
    <row r="25" spans="1:13" ht="210.75" customHeight="1" x14ac:dyDescent="0.25">
      <c r="A25" s="6" t="s">
        <v>43</v>
      </c>
      <c r="B25" s="6" t="s">
        <v>9</v>
      </c>
      <c r="C25" s="3" t="s">
        <v>36</v>
      </c>
      <c r="D25" s="12" t="s">
        <v>37</v>
      </c>
      <c r="E25" s="12" t="s">
        <v>44</v>
      </c>
      <c r="F25" s="8">
        <v>611</v>
      </c>
      <c r="G25" s="1">
        <v>43.58</v>
      </c>
      <c r="H25" s="1">
        <v>0</v>
      </c>
      <c r="I25" s="1">
        <v>0</v>
      </c>
      <c r="J25" s="1">
        <v>0</v>
      </c>
      <c r="K25" s="1">
        <v>0</v>
      </c>
      <c r="L25" s="1">
        <f>G25+H25+I25+J25</f>
        <v>43.58</v>
      </c>
      <c r="M25" s="11" t="s">
        <v>38</v>
      </c>
    </row>
    <row r="26" spans="1:13" ht="129" customHeight="1" x14ac:dyDescent="0.25">
      <c r="A26" s="6" t="s">
        <v>35</v>
      </c>
      <c r="B26" s="6" t="s">
        <v>9</v>
      </c>
      <c r="C26" s="3" t="s">
        <v>36</v>
      </c>
      <c r="D26" s="12" t="s">
        <v>37</v>
      </c>
      <c r="E26" s="12" t="s">
        <v>60</v>
      </c>
      <c r="F26" s="8">
        <v>611</v>
      </c>
      <c r="G26" s="1">
        <v>0</v>
      </c>
      <c r="H26" s="1">
        <v>0.01</v>
      </c>
      <c r="I26" s="1">
        <v>0.01</v>
      </c>
      <c r="J26" s="1">
        <v>0.01</v>
      </c>
      <c r="K26" s="1">
        <v>0</v>
      </c>
      <c r="L26" s="1">
        <f>G26+H26+I26+J26+K26</f>
        <v>0.03</v>
      </c>
      <c r="M26" s="11" t="s">
        <v>38</v>
      </c>
    </row>
    <row r="27" spans="1:13" ht="115.5" customHeight="1" x14ac:dyDescent="0.25">
      <c r="A27" s="6" t="s">
        <v>39</v>
      </c>
      <c r="B27" s="6" t="s">
        <v>9</v>
      </c>
      <c r="C27" s="3" t="s">
        <v>36</v>
      </c>
      <c r="D27" s="12" t="s">
        <v>37</v>
      </c>
      <c r="E27" s="12" t="s">
        <v>61</v>
      </c>
      <c r="F27" s="8">
        <v>611</v>
      </c>
      <c r="G27" s="1">
        <v>0</v>
      </c>
      <c r="H27" s="1">
        <f>130.2-17.23+17.23</f>
        <v>130.19999999999999</v>
      </c>
      <c r="I27" s="1">
        <v>130.19999999999999</v>
      </c>
      <c r="J27" s="1">
        <v>130.19999999999999</v>
      </c>
      <c r="K27" s="1">
        <v>130.19999999999999</v>
      </c>
      <c r="L27" s="1">
        <f>G27+H27+I27+J27+K27</f>
        <v>520.79999999999995</v>
      </c>
      <c r="M27" s="7"/>
    </row>
    <row r="28" spans="1:13" ht="130.5" customHeight="1" x14ac:dyDescent="0.25">
      <c r="A28" s="6" t="s">
        <v>40</v>
      </c>
      <c r="B28" s="23" t="s">
        <v>9</v>
      </c>
      <c r="C28" s="31" t="s">
        <v>36</v>
      </c>
      <c r="D28" s="12" t="s">
        <v>37</v>
      </c>
      <c r="E28" s="12" t="s">
        <v>62</v>
      </c>
      <c r="F28" s="8">
        <v>611</v>
      </c>
      <c r="G28" s="1">
        <v>0</v>
      </c>
      <c r="H28" s="1">
        <f>7.5-0.7</f>
        <v>6.8</v>
      </c>
      <c r="I28" s="1">
        <v>7.5</v>
      </c>
      <c r="J28" s="1">
        <v>7.5</v>
      </c>
      <c r="K28" s="1">
        <v>0</v>
      </c>
      <c r="L28" s="1">
        <f>G28+H28+I28+J28+K28</f>
        <v>21.8</v>
      </c>
      <c r="M28" s="7"/>
    </row>
    <row r="29" spans="1:13" ht="177.75" customHeight="1" x14ac:dyDescent="0.25">
      <c r="A29" s="6" t="s">
        <v>48</v>
      </c>
      <c r="B29" s="23"/>
      <c r="C29" s="31"/>
      <c r="D29" s="12" t="s">
        <v>37</v>
      </c>
      <c r="E29" s="12" t="s">
        <v>47</v>
      </c>
      <c r="F29" s="8">
        <v>611</v>
      </c>
      <c r="G29" s="1">
        <v>0</v>
      </c>
      <c r="H29" s="1">
        <f>17.23+11</f>
        <v>28.23</v>
      </c>
      <c r="I29" s="1">
        <v>0</v>
      </c>
      <c r="J29" s="1">
        <v>0</v>
      </c>
      <c r="K29" s="1">
        <v>0</v>
      </c>
      <c r="L29" s="1">
        <f>G29+H29+I29+J29</f>
        <v>28.23</v>
      </c>
      <c r="M29" s="7"/>
    </row>
    <row r="30" spans="1:13" ht="129.75" customHeight="1" x14ac:dyDescent="0.25">
      <c r="A30" s="6" t="s">
        <v>53</v>
      </c>
      <c r="B30" s="23"/>
      <c r="C30" s="31"/>
      <c r="D30" s="12" t="s">
        <v>37</v>
      </c>
      <c r="E30" s="12" t="s">
        <v>54</v>
      </c>
      <c r="F30" s="8" t="s">
        <v>52</v>
      </c>
      <c r="G30" s="1">
        <v>0</v>
      </c>
      <c r="H30" s="1">
        <v>0</v>
      </c>
      <c r="I30" s="1">
        <v>1000</v>
      </c>
      <c r="J30" s="1">
        <v>1000</v>
      </c>
      <c r="K30" s="1">
        <v>1000</v>
      </c>
      <c r="L30" s="1">
        <f>G30+H30+I30+J30+K30</f>
        <v>3000</v>
      </c>
      <c r="M30" s="7"/>
    </row>
    <row r="31" spans="1:13" ht="132.75" customHeight="1" x14ac:dyDescent="0.25">
      <c r="A31" s="6" t="s">
        <v>46</v>
      </c>
      <c r="B31" s="23"/>
      <c r="C31" s="31"/>
      <c r="D31" s="12" t="s">
        <v>37</v>
      </c>
      <c r="E31" s="12" t="s">
        <v>56</v>
      </c>
      <c r="F31" s="8">
        <v>611</v>
      </c>
      <c r="G31" s="1">
        <v>0</v>
      </c>
      <c r="H31" s="1">
        <v>112.9</v>
      </c>
      <c r="I31" s="1">
        <v>123.3</v>
      </c>
      <c r="J31" s="1">
        <v>0</v>
      </c>
      <c r="K31" s="1">
        <v>0</v>
      </c>
      <c r="L31" s="1">
        <f>G31+H31+I31+J31</f>
        <v>236.2</v>
      </c>
      <c r="M31" s="7"/>
    </row>
    <row r="32" spans="1:13" ht="144.75" customHeight="1" x14ac:dyDescent="0.25">
      <c r="A32" s="2" t="s">
        <v>67</v>
      </c>
      <c r="B32" s="6"/>
      <c r="C32" s="31"/>
      <c r="D32" s="12" t="s">
        <v>37</v>
      </c>
      <c r="E32" s="3" t="s">
        <v>69</v>
      </c>
      <c r="F32" s="8">
        <v>621</v>
      </c>
      <c r="G32" s="1">
        <v>0</v>
      </c>
      <c r="H32" s="1">
        <v>0</v>
      </c>
      <c r="I32" s="1">
        <v>249.6</v>
      </c>
      <c r="J32" s="1">
        <v>0</v>
      </c>
      <c r="K32" s="1">
        <v>0</v>
      </c>
      <c r="L32" s="1">
        <f>G32+H32+I32+J32</f>
        <v>249.6</v>
      </c>
      <c r="M32" s="7"/>
    </row>
    <row r="33" spans="1:13" ht="179.25" customHeight="1" x14ac:dyDescent="0.25">
      <c r="A33" s="2" t="s">
        <v>68</v>
      </c>
      <c r="B33" s="6"/>
      <c r="C33" s="31"/>
      <c r="D33" s="12" t="s">
        <v>37</v>
      </c>
      <c r="E33" s="3" t="s">
        <v>70</v>
      </c>
      <c r="F33" s="8">
        <v>612</v>
      </c>
      <c r="G33" s="1">
        <v>0</v>
      </c>
      <c r="H33" s="1">
        <v>0</v>
      </c>
      <c r="I33" s="1">
        <v>3</v>
      </c>
      <c r="J33" s="1">
        <v>0</v>
      </c>
      <c r="K33" s="1">
        <v>0</v>
      </c>
      <c r="L33" s="1">
        <f>G33+H33+I33+J33</f>
        <v>3</v>
      </c>
      <c r="M33" s="7"/>
    </row>
    <row r="34" spans="1:13" ht="175.5" customHeight="1" x14ac:dyDescent="0.25">
      <c r="A34" s="2" t="s">
        <v>48</v>
      </c>
      <c r="B34" s="6"/>
      <c r="C34" s="31"/>
      <c r="D34" s="12" t="s">
        <v>37</v>
      </c>
      <c r="E34" s="3" t="s">
        <v>71</v>
      </c>
      <c r="F34" s="8">
        <v>611</v>
      </c>
      <c r="G34" s="1">
        <v>0</v>
      </c>
      <c r="H34" s="1">
        <v>0</v>
      </c>
      <c r="I34" s="1">
        <v>30.824999999999999</v>
      </c>
      <c r="J34" s="1"/>
      <c r="K34" s="1"/>
      <c r="L34" s="1">
        <f>G34+H34+I34+J34</f>
        <v>30.824999999999999</v>
      </c>
      <c r="M34" s="7"/>
    </row>
    <row r="35" spans="1:13" ht="19.5" customHeight="1" x14ac:dyDescent="0.25">
      <c r="A35" s="14" t="s">
        <v>22</v>
      </c>
      <c r="B35" s="6"/>
      <c r="C35" s="6"/>
      <c r="D35" s="6"/>
      <c r="E35" s="6"/>
      <c r="F35" s="6"/>
      <c r="G35" s="15">
        <f t="shared" ref="G35" si="0">SUM(G13:G31)</f>
        <v>12981.58</v>
      </c>
      <c r="H35" s="15">
        <f>SUM(H13:H31)</f>
        <v>15171.48</v>
      </c>
      <c r="I35" s="15">
        <f>SUM(I13:I31)+I32+I33+I34</f>
        <v>16274.043000000001</v>
      </c>
      <c r="J35" s="15">
        <f>SUM(J13:J31)+J32+J33+J34</f>
        <v>15976.93</v>
      </c>
      <c r="K35" s="15">
        <f>SUM(K13:K31)+K32+K33+K34</f>
        <v>15969.43</v>
      </c>
      <c r="L35" s="15">
        <f>SUM(L13:L31)+L32+L33+L34</f>
        <v>76373.463000000003</v>
      </c>
      <c r="M35" s="6"/>
    </row>
    <row r="36" spans="1:13" x14ac:dyDescent="0.25">
      <c r="A36" s="23" t="s">
        <v>23</v>
      </c>
      <c r="B36" s="37" t="s">
        <v>9</v>
      </c>
      <c r="C36" s="23"/>
      <c r="D36" s="23"/>
      <c r="E36" s="23"/>
      <c r="F36" s="23"/>
      <c r="G36" s="25"/>
      <c r="H36" s="25"/>
      <c r="I36" s="25"/>
      <c r="J36" s="25"/>
      <c r="K36" s="25"/>
      <c r="L36" s="25"/>
      <c r="M36" s="23"/>
    </row>
    <row r="37" spans="1:13" x14ac:dyDescent="0.25">
      <c r="A37" s="23"/>
      <c r="B37" s="37"/>
      <c r="C37" s="23"/>
      <c r="D37" s="23"/>
      <c r="E37" s="23"/>
      <c r="F37" s="23"/>
      <c r="G37" s="25"/>
      <c r="H37" s="25"/>
      <c r="I37" s="25"/>
      <c r="J37" s="25"/>
      <c r="K37" s="25"/>
      <c r="L37" s="25"/>
      <c r="M37" s="23"/>
    </row>
    <row r="38" spans="1:13" ht="49.5" customHeight="1" x14ac:dyDescent="0.25">
      <c r="A38" s="23"/>
      <c r="B38" s="37"/>
      <c r="C38" s="23"/>
      <c r="D38" s="23"/>
      <c r="E38" s="23"/>
      <c r="F38" s="23"/>
      <c r="G38" s="25"/>
      <c r="H38" s="25"/>
      <c r="I38" s="25"/>
      <c r="J38" s="25"/>
      <c r="K38" s="25"/>
      <c r="L38" s="25"/>
      <c r="M38" s="23"/>
    </row>
    <row r="39" spans="1:13" ht="15" customHeight="1" x14ac:dyDescent="0.25">
      <c r="A39" s="23" t="s">
        <v>24</v>
      </c>
      <c r="B39" s="28" t="s">
        <v>9</v>
      </c>
      <c r="C39" s="28" t="s">
        <v>12</v>
      </c>
      <c r="D39" s="23" t="s">
        <v>13</v>
      </c>
      <c r="E39" s="23" t="s">
        <v>63</v>
      </c>
      <c r="F39" s="30" t="s">
        <v>52</v>
      </c>
      <c r="G39" s="24">
        <v>2328.48</v>
      </c>
      <c r="H39" s="24">
        <v>4147.2</v>
      </c>
      <c r="I39" s="24">
        <v>2223.4769999999999</v>
      </c>
      <c r="J39" s="24">
        <f>2709.42</f>
        <v>2709.42</v>
      </c>
      <c r="K39" s="24">
        <f>2709.42</f>
        <v>2709.42</v>
      </c>
      <c r="L39" s="24">
        <f>G39+H39+I39+J39+K39</f>
        <v>14117.996999999999</v>
      </c>
      <c r="M39" s="28" t="s">
        <v>42</v>
      </c>
    </row>
    <row r="40" spans="1:13" ht="15" customHeight="1" x14ac:dyDescent="0.25">
      <c r="A40" s="23"/>
      <c r="B40" s="28"/>
      <c r="C40" s="28"/>
      <c r="D40" s="23"/>
      <c r="E40" s="23"/>
      <c r="F40" s="30"/>
      <c r="G40" s="24"/>
      <c r="H40" s="24"/>
      <c r="I40" s="24"/>
      <c r="J40" s="24"/>
      <c r="K40" s="24"/>
      <c r="L40" s="24"/>
      <c r="M40" s="28"/>
    </row>
    <row r="41" spans="1:13" ht="15" customHeight="1" x14ac:dyDescent="0.25">
      <c r="A41" s="23"/>
      <c r="B41" s="28"/>
      <c r="C41" s="28"/>
      <c r="D41" s="23"/>
      <c r="E41" s="23"/>
      <c r="F41" s="30"/>
      <c r="G41" s="24"/>
      <c r="H41" s="24"/>
      <c r="I41" s="24"/>
      <c r="J41" s="24"/>
      <c r="K41" s="24"/>
      <c r="L41" s="24"/>
      <c r="M41" s="28"/>
    </row>
    <row r="42" spans="1:13" ht="15" customHeight="1" x14ac:dyDescent="0.25">
      <c r="A42" s="23"/>
      <c r="B42" s="28"/>
      <c r="C42" s="28"/>
      <c r="D42" s="23"/>
      <c r="E42" s="23"/>
      <c r="F42" s="30"/>
      <c r="G42" s="24"/>
      <c r="H42" s="24"/>
      <c r="I42" s="24"/>
      <c r="J42" s="24"/>
      <c r="K42" s="24"/>
      <c r="L42" s="24"/>
      <c r="M42" s="28"/>
    </row>
    <row r="43" spans="1:13" ht="15" customHeight="1" x14ac:dyDescent="0.25">
      <c r="A43" s="23"/>
      <c r="B43" s="28"/>
      <c r="C43" s="28"/>
      <c r="D43" s="23"/>
      <c r="E43" s="23"/>
      <c r="F43" s="30"/>
      <c r="G43" s="24"/>
      <c r="H43" s="24"/>
      <c r="I43" s="24"/>
      <c r="J43" s="24"/>
      <c r="K43" s="24"/>
      <c r="L43" s="24"/>
      <c r="M43" s="28"/>
    </row>
    <row r="44" spans="1:13" ht="15" customHeight="1" x14ac:dyDescent="0.25">
      <c r="A44" s="23"/>
      <c r="B44" s="28"/>
      <c r="C44" s="28"/>
      <c r="D44" s="23"/>
      <c r="E44" s="23"/>
      <c r="F44" s="30"/>
      <c r="G44" s="24"/>
      <c r="H44" s="24"/>
      <c r="I44" s="24"/>
      <c r="J44" s="24"/>
      <c r="K44" s="24"/>
      <c r="L44" s="24"/>
      <c r="M44" s="28"/>
    </row>
    <row r="45" spans="1:13" ht="15" customHeight="1" x14ac:dyDescent="0.25">
      <c r="A45" s="23"/>
      <c r="B45" s="28"/>
      <c r="C45" s="28"/>
      <c r="D45" s="23"/>
      <c r="E45" s="23"/>
      <c r="F45" s="30"/>
      <c r="G45" s="24"/>
      <c r="H45" s="24"/>
      <c r="I45" s="24"/>
      <c r="J45" s="24"/>
      <c r="K45" s="24"/>
      <c r="L45" s="24"/>
      <c r="M45" s="28"/>
    </row>
    <row r="46" spans="1:13" ht="8.25" customHeight="1" x14ac:dyDescent="0.25">
      <c r="A46" s="23"/>
      <c r="B46" s="28"/>
      <c r="C46" s="28"/>
      <c r="D46" s="23"/>
      <c r="E46" s="23"/>
      <c r="F46" s="30"/>
      <c r="G46" s="24"/>
      <c r="H46" s="24"/>
      <c r="I46" s="24"/>
      <c r="J46" s="24"/>
      <c r="K46" s="24"/>
      <c r="L46" s="24"/>
      <c r="M46" s="28"/>
    </row>
    <row r="47" spans="1:13" ht="146.25" customHeight="1" x14ac:dyDescent="0.25">
      <c r="A47" s="6" t="s">
        <v>49</v>
      </c>
      <c r="B47" s="28"/>
      <c r="C47" s="28"/>
      <c r="D47" s="6" t="s">
        <v>13</v>
      </c>
      <c r="E47" s="6" t="s">
        <v>75</v>
      </c>
      <c r="F47" s="8">
        <v>611</v>
      </c>
      <c r="G47" s="1">
        <v>0</v>
      </c>
      <c r="H47" s="1">
        <v>306.97000000000003</v>
      </c>
      <c r="I47" s="1">
        <v>400.00799999999998</v>
      </c>
      <c r="J47" s="1">
        <v>0</v>
      </c>
      <c r="K47" s="1">
        <v>0</v>
      </c>
      <c r="L47" s="1">
        <f>H47</f>
        <v>306.97000000000003</v>
      </c>
      <c r="M47" s="28"/>
    </row>
    <row r="48" spans="1:13" ht="180" customHeight="1" x14ac:dyDescent="0.25">
      <c r="A48" s="6" t="s">
        <v>14</v>
      </c>
      <c r="B48" s="28"/>
      <c r="C48" s="28"/>
      <c r="D48" s="6" t="s">
        <v>13</v>
      </c>
      <c r="E48" s="6" t="s">
        <v>64</v>
      </c>
      <c r="F48" s="8">
        <v>611</v>
      </c>
      <c r="G48" s="1">
        <v>181.42</v>
      </c>
      <c r="H48" s="1">
        <v>424.81</v>
      </c>
      <c r="I48" s="1">
        <v>475.68</v>
      </c>
      <c r="J48" s="1">
        <v>475.68</v>
      </c>
      <c r="K48" s="1">
        <v>475.68</v>
      </c>
      <c r="L48" s="1">
        <f>G48+H48+I48+J48+K48</f>
        <v>2033.2700000000002</v>
      </c>
      <c r="M48" s="28"/>
    </row>
    <row r="49" spans="1:13" ht="209.25" customHeight="1" x14ac:dyDescent="0.25">
      <c r="A49" s="6" t="s">
        <v>17</v>
      </c>
      <c r="B49" s="28"/>
      <c r="C49" s="28"/>
      <c r="D49" s="6" t="s">
        <v>13</v>
      </c>
      <c r="E49" s="6" t="s">
        <v>18</v>
      </c>
      <c r="F49" s="6">
        <v>611</v>
      </c>
      <c r="G49" s="1">
        <v>206.61</v>
      </c>
      <c r="H49" s="16">
        <v>0</v>
      </c>
      <c r="I49" s="16">
        <v>0</v>
      </c>
      <c r="J49" s="16">
        <v>0</v>
      </c>
      <c r="K49" s="16">
        <v>0</v>
      </c>
      <c r="L49" s="1">
        <f>G49+H49+I49+J49</f>
        <v>206.61</v>
      </c>
      <c r="M49" s="28"/>
    </row>
    <row r="50" spans="1:13" ht="111.75" customHeight="1" x14ac:dyDescent="0.25">
      <c r="A50" s="6" t="s">
        <v>24</v>
      </c>
      <c r="B50" s="28"/>
      <c r="C50" s="28"/>
      <c r="D50" s="6" t="s">
        <v>13</v>
      </c>
      <c r="E50" s="6" t="s">
        <v>25</v>
      </c>
      <c r="F50" s="6">
        <v>612</v>
      </c>
      <c r="G50" s="1">
        <v>20</v>
      </c>
      <c r="H50" s="16">
        <v>0</v>
      </c>
      <c r="I50" s="16">
        <v>0</v>
      </c>
      <c r="J50" s="16">
        <v>0</v>
      </c>
      <c r="K50" s="16">
        <v>0</v>
      </c>
      <c r="L50" s="1">
        <f>G50</f>
        <v>20</v>
      </c>
      <c r="M50" s="28"/>
    </row>
    <row r="51" spans="1:13" ht="212.25" customHeight="1" x14ac:dyDescent="0.25">
      <c r="A51" s="6" t="s">
        <v>43</v>
      </c>
      <c r="B51" s="11" t="s">
        <v>9</v>
      </c>
      <c r="C51" s="32" t="s">
        <v>12</v>
      </c>
      <c r="D51" s="6" t="s">
        <v>13</v>
      </c>
      <c r="E51" s="6" t="s">
        <v>45</v>
      </c>
      <c r="F51" s="6">
        <v>611</v>
      </c>
      <c r="G51" s="1">
        <v>12.86</v>
      </c>
      <c r="H51" s="16">
        <v>0</v>
      </c>
      <c r="I51" s="16">
        <v>0</v>
      </c>
      <c r="J51" s="16">
        <v>0</v>
      </c>
      <c r="K51" s="16">
        <v>0</v>
      </c>
      <c r="L51" s="1">
        <f>G51</f>
        <v>12.86</v>
      </c>
      <c r="M51" s="11"/>
    </row>
    <row r="52" spans="1:13" ht="198.75" customHeight="1" x14ac:dyDescent="0.25">
      <c r="A52" s="6" t="s">
        <v>59</v>
      </c>
      <c r="B52" s="11"/>
      <c r="C52" s="32"/>
      <c r="D52" s="5" t="s">
        <v>13</v>
      </c>
      <c r="E52" s="13" t="s">
        <v>76</v>
      </c>
      <c r="F52" s="5">
        <v>611</v>
      </c>
      <c r="G52" s="1">
        <v>0</v>
      </c>
      <c r="H52" s="16">
        <v>0</v>
      </c>
      <c r="I52" s="16">
        <v>39.789000000000001</v>
      </c>
      <c r="J52" s="16">
        <v>0</v>
      </c>
      <c r="K52" s="16">
        <v>0</v>
      </c>
      <c r="L52" s="1">
        <f>G52+H52+I52+J52+K52</f>
        <v>39.789000000000001</v>
      </c>
      <c r="M52" s="11"/>
    </row>
    <row r="53" spans="1:13" ht="115.5" customHeight="1" x14ac:dyDescent="0.25">
      <c r="A53" s="2" t="s">
        <v>73</v>
      </c>
      <c r="B53" s="11"/>
      <c r="C53" s="32"/>
      <c r="D53" s="6" t="s">
        <v>13</v>
      </c>
      <c r="E53" s="3" t="s">
        <v>74</v>
      </c>
      <c r="F53" s="5">
        <v>611</v>
      </c>
      <c r="G53" s="1">
        <v>0</v>
      </c>
      <c r="H53" s="16">
        <v>0</v>
      </c>
      <c r="I53" s="16">
        <v>9.5890000000000004</v>
      </c>
      <c r="J53" s="16"/>
      <c r="K53" s="16"/>
      <c r="L53" s="1">
        <f>G53+H53+I53+J53+K53</f>
        <v>9.5890000000000004</v>
      </c>
      <c r="M53" s="11"/>
    </row>
    <row r="54" spans="1:13" ht="181.5" customHeight="1" x14ac:dyDescent="0.25">
      <c r="A54" s="2" t="s">
        <v>68</v>
      </c>
      <c r="B54" s="11"/>
      <c r="C54" s="32"/>
      <c r="D54" s="6" t="s">
        <v>13</v>
      </c>
      <c r="E54" s="3" t="s">
        <v>70</v>
      </c>
      <c r="F54" s="5">
        <v>611</v>
      </c>
      <c r="G54" s="1">
        <v>0</v>
      </c>
      <c r="H54" s="16">
        <v>0</v>
      </c>
      <c r="I54" s="16">
        <v>2.0209999999999999</v>
      </c>
      <c r="J54" s="16"/>
      <c r="K54" s="16"/>
      <c r="L54" s="1">
        <f>G54+H54+I54+J54+K54</f>
        <v>2.0209999999999999</v>
      </c>
      <c r="M54" s="11"/>
    </row>
    <row r="55" spans="1:13" ht="15" customHeight="1" x14ac:dyDescent="0.25">
      <c r="A55" s="29" t="s">
        <v>26</v>
      </c>
      <c r="B55" s="23"/>
      <c r="C55" s="23"/>
      <c r="D55" s="23"/>
      <c r="E55" s="23"/>
      <c r="F55" s="23"/>
      <c r="G55" s="26">
        <f>SUM(G39:G52)</f>
        <v>2749.3700000000003</v>
      </c>
      <c r="H55" s="26">
        <f>SUM(H39:H52)</f>
        <v>4878.9800000000005</v>
      </c>
      <c r="I55" s="26">
        <f>SUM(I39:I52)+I53+I54</f>
        <v>3150.5639999999999</v>
      </c>
      <c r="J55" s="26">
        <f>SUM(J39:J52)+J53+J54</f>
        <v>3185.1</v>
      </c>
      <c r="K55" s="26">
        <f>SUM(K39:K52)+K53+K54</f>
        <v>3185.1</v>
      </c>
      <c r="L55" s="26">
        <f>G55+H55+I55+J55+K55</f>
        <v>17149.114000000001</v>
      </c>
      <c r="M55" s="23"/>
    </row>
    <row r="56" spans="1:13" ht="5.25" customHeight="1" x14ac:dyDescent="0.25">
      <c r="A56" s="23"/>
      <c r="B56" s="23"/>
      <c r="C56" s="23"/>
      <c r="D56" s="23"/>
      <c r="E56" s="23"/>
      <c r="F56" s="23"/>
      <c r="G56" s="26"/>
      <c r="H56" s="26"/>
      <c r="I56" s="26"/>
      <c r="J56" s="26"/>
      <c r="K56" s="26"/>
      <c r="L56" s="26"/>
      <c r="M56" s="23"/>
    </row>
    <row r="57" spans="1:13" ht="15.75" x14ac:dyDescent="0.25">
      <c r="A57" s="14" t="s">
        <v>27</v>
      </c>
      <c r="B57" s="6"/>
      <c r="C57" s="6"/>
      <c r="D57" s="6"/>
      <c r="E57" s="6"/>
      <c r="F57" s="6"/>
      <c r="G57" s="17">
        <f>G55+G35</f>
        <v>15730.95</v>
      </c>
      <c r="H57" s="17">
        <f>H55+H35</f>
        <v>20050.46</v>
      </c>
      <c r="I57" s="17">
        <f>I55+I35-0.01</f>
        <v>19424.597000000002</v>
      </c>
      <c r="J57" s="17">
        <f>J55+J35</f>
        <v>19162.03</v>
      </c>
      <c r="K57" s="17">
        <f>K55+K35</f>
        <v>19154.53</v>
      </c>
      <c r="L57" s="17">
        <f>H57+I57+J57+G57+K57</f>
        <v>93522.566999999995</v>
      </c>
      <c r="M57" s="6"/>
    </row>
    <row r="58" spans="1:13" ht="15.75" x14ac:dyDescent="0.25">
      <c r="A58" s="19"/>
      <c r="B58" s="20"/>
      <c r="F58" s="20"/>
      <c r="G58" s="22"/>
      <c r="H58" s="22"/>
      <c r="I58" s="22"/>
      <c r="J58" s="22"/>
      <c r="K58" s="22"/>
      <c r="L58" s="22"/>
      <c r="M58" s="20"/>
    </row>
    <row r="59" spans="1:13" ht="32.25" customHeight="1" x14ac:dyDescent="0.25">
      <c r="A59" s="39" t="s">
        <v>65</v>
      </c>
      <c r="B59" s="39"/>
      <c r="C59" s="21"/>
      <c r="D59" s="21"/>
      <c r="E59" s="21"/>
      <c r="F59" s="18" t="s">
        <v>66</v>
      </c>
    </row>
  </sheetData>
  <mergeCells count="76">
    <mergeCell ref="J1:M1"/>
    <mergeCell ref="A59:B59"/>
    <mergeCell ref="A6:M6"/>
    <mergeCell ref="E13:E17"/>
    <mergeCell ref="F36:F38"/>
    <mergeCell ref="F2:M4"/>
    <mergeCell ref="F13:F17"/>
    <mergeCell ref="G10:G11"/>
    <mergeCell ref="E36:E38"/>
    <mergeCell ref="H10:H11"/>
    <mergeCell ref="I10:I11"/>
    <mergeCell ref="G13:G17"/>
    <mergeCell ref="H13:H17"/>
    <mergeCell ref="I13:I17"/>
    <mergeCell ref="L36:L38"/>
    <mergeCell ref="G36:G38"/>
    <mergeCell ref="H36:H38"/>
    <mergeCell ref="I36:I38"/>
    <mergeCell ref="A8:A9"/>
    <mergeCell ref="B8:B9"/>
    <mergeCell ref="C8:F8"/>
    <mergeCell ref="C10:C11"/>
    <mergeCell ref="D10:D11"/>
    <mergeCell ref="E10:E11"/>
    <mergeCell ref="F10:F11"/>
    <mergeCell ref="B10:B11"/>
    <mergeCell ref="A13:A17"/>
    <mergeCell ref="B13:B24"/>
    <mergeCell ref="C13:C24"/>
    <mergeCell ref="D13:D17"/>
    <mergeCell ref="A36:A38"/>
    <mergeCell ref="B36:B38"/>
    <mergeCell ref="C36:C38"/>
    <mergeCell ref="D36:D38"/>
    <mergeCell ref="B28:B31"/>
    <mergeCell ref="F55:F56"/>
    <mergeCell ref="F39:F46"/>
    <mergeCell ref="C28:C34"/>
    <mergeCell ref="C51:C54"/>
    <mergeCell ref="A39:A46"/>
    <mergeCell ref="B39:B50"/>
    <mergeCell ref="C39:C50"/>
    <mergeCell ref="D39:D46"/>
    <mergeCell ref="E39:E46"/>
    <mergeCell ref="A55:A56"/>
    <mergeCell ref="B55:B56"/>
    <mergeCell ref="C55:C56"/>
    <mergeCell ref="D55:D56"/>
    <mergeCell ref="E55:E56"/>
    <mergeCell ref="G39:G46"/>
    <mergeCell ref="H39:H46"/>
    <mergeCell ref="I39:I46"/>
    <mergeCell ref="G55:G56"/>
    <mergeCell ref="H55:H56"/>
    <mergeCell ref="I55:I56"/>
    <mergeCell ref="M55:M56"/>
    <mergeCell ref="G8:L8"/>
    <mergeCell ref="M8:M9"/>
    <mergeCell ref="M10:M11"/>
    <mergeCell ref="M13:M22"/>
    <mergeCell ref="M36:M38"/>
    <mergeCell ref="M39:M50"/>
    <mergeCell ref="J10:J11"/>
    <mergeCell ref="J13:J17"/>
    <mergeCell ref="J36:J38"/>
    <mergeCell ref="J39:J46"/>
    <mergeCell ref="J55:J56"/>
    <mergeCell ref="L10:L11"/>
    <mergeCell ref="L13:L17"/>
    <mergeCell ref="L39:L46"/>
    <mergeCell ref="L55:L56"/>
    <mergeCell ref="K10:K11"/>
    <mergeCell ref="K13:K17"/>
    <mergeCell ref="K36:K38"/>
    <mergeCell ref="K39:K46"/>
    <mergeCell ref="K55:K56"/>
  </mergeCells>
  <pageMargins left="0.11811023622047245" right="0.31496062992125984" top="0.74803149606299213" bottom="0.15748031496062992" header="0.31496062992125984" footer="0.31496062992125984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2016-04-20T02:40:38Z</dcterms:modified>
</cp:coreProperties>
</file>