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2'!$7:$8</definedName>
  </definedNames>
  <calcPr calcId="125725"/>
</workbook>
</file>

<file path=xl/calcChain.xml><?xml version="1.0" encoding="utf-8"?>
<calcChain xmlns="http://schemas.openxmlformats.org/spreadsheetml/2006/main">
  <c r="G27" i="2"/>
  <c r="G24"/>
  <c r="G22"/>
  <c r="G18"/>
  <c r="G17"/>
  <c r="G14"/>
  <c r="G13"/>
  <c r="G12"/>
  <c r="G11"/>
  <c r="G20" l="1"/>
  <c r="G32" s="1"/>
  <c r="G21"/>
  <c r="G19"/>
  <c r="G25"/>
  <c r="G23"/>
  <c r="G34"/>
  <c r="J34" s="1"/>
  <c r="H34"/>
  <c r="I34"/>
  <c r="H10"/>
  <c r="I10"/>
  <c r="G10"/>
  <c r="J10" s="1"/>
  <c r="J14"/>
  <c r="B34"/>
  <c r="J13"/>
  <c r="J12"/>
  <c r="G31"/>
  <c r="H15"/>
  <c r="I15"/>
  <c r="H30"/>
  <c r="I30"/>
  <c r="H33"/>
  <c r="I33"/>
  <c r="H32"/>
  <c r="I32"/>
  <c r="B33"/>
  <c r="B32"/>
  <c r="H31"/>
  <c r="I31"/>
  <c r="J31" s="1"/>
  <c r="B31"/>
  <c r="B30"/>
  <c r="H26"/>
  <c r="I26"/>
  <c r="G16"/>
  <c r="G30" s="1"/>
  <c r="J30" s="1"/>
  <c r="I29"/>
  <c r="H29"/>
  <c r="J16"/>
  <c r="B29"/>
  <c r="B27"/>
  <c r="G33" l="1"/>
  <c r="J33"/>
  <c r="G15"/>
  <c r="J15" s="1"/>
  <c r="G29"/>
  <c r="G28" s="1"/>
  <c r="J27"/>
  <c r="G26"/>
  <c r="J26" s="1"/>
  <c r="I28"/>
  <c r="H28"/>
  <c r="J32"/>
  <c r="J11"/>
  <c r="J29" l="1"/>
  <c r="J28"/>
</calcChain>
</file>

<file path=xl/sharedStrings.xml><?xml version="1.0" encoding="utf-8"?>
<sst xmlns="http://schemas.openxmlformats.org/spreadsheetml/2006/main" count="117" uniqueCount="79">
  <si>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</si>
  <si>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</si>
  <si>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</si>
  <si>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</si>
  <si>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</si>
  <si>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</si>
  <si>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</si>
  <si>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</si>
  <si>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</si>
  <si>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</si>
  <si>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</si>
  <si>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</si>
  <si>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</si>
  <si>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</si>
  <si>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</si>
  <si>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</si>
  <si>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Цель: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</si>
  <si>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>В том числе:</t>
  </si>
  <si>
    <t>ГРБС1</t>
  </si>
  <si>
    <t>МКУ "СГХ"</t>
  </si>
  <si>
    <t>Установка индивидуальных приборов учета в муниципальных жилых помещениях</t>
  </si>
  <si>
    <t>Повышение экономической эффективности за счет внедрения энергосберегающих технологий</t>
  </si>
  <si>
    <t xml:space="preserve"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</t>
  </si>
  <si>
    <t>%</t>
  </si>
  <si>
    <t>отраслевой мониторинг</t>
  </si>
  <si>
    <t xml:space="preserve">Приложение № 1 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2014-2016 годы
</t>
  </si>
  <si>
    <t xml:space="preserve">Приложение № 2
к Паспорту подпрограммы «Энергосбережение и повышение энергетической эффективности в муниципальном образовании «город Шарыпово Красноярского края»» на 2014-2016 годы
</t>
  </si>
  <si>
    <t>Директор МКУ "СГХ"</t>
  </si>
  <si>
    <t>И.В. Шайганова</t>
  </si>
  <si>
    <t xml:space="preserve">Итого на период </t>
  </si>
  <si>
    <t>133</t>
  </si>
  <si>
    <t>0501</t>
  </si>
  <si>
    <t>0318708</t>
  </si>
  <si>
    <t>244</t>
  </si>
  <si>
    <t>Задача 1 Энергосбережение и повышение энергетической эффективности в жилищном фонде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</si>
  <si>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экономических, финансовых, организационных условий для рационального использования энергетических ресурсов за счет реализации энергосберегающих мероприятий, повышения энергетической эффективности на территории муниципального образования «город Шарыпово Красноярского края»</t>
  </si>
  <si>
    <t xml:space="preserve">установка ИПУ в 80 муниципальных жилых помещениях </t>
  </si>
  <si>
    <t>ГРБС2</t>
  </si>
  <si>
    <t>Софинансирование мероприятий по проведению обязательного энергетического обследования</t>
  </si>
  <si>
    <t>Задача 2 Энергосбережение и повышение энергетической эффективности в учреждениях бюджетной сферы</t>
  </si>
  <si>
    <t xml:space="preserve">Приложение №1 к Постановлению администрации города Шарыпово </t>
  </si>
  <si>
    <t>от _________________№________</t>
  </si>
  <si>
    <t>005</t>
  </si>
  <si>
    <t>0505</t>
  </si>
  <si>
    <t>0318743</t>
  </si>
  <si>
    <t>621</t>
  </si>
  <si>
    <t>Задача 3 Энергосбережение и повышение энергетической эффективности в коммунальном комплексе</t>
  </si>
  <si>
    <t>0502</t>
  </si>
  <si>
    <t xml:space="preserve">Оплата работ (услуг) на ремонт систем теплоснабжения </t>
  </si>
  <si>
    <t>0318749</t>
  </si>
  <si>
    <t>Субсидия бюджетам муниципальных образований на реализацию мероприятий по проведению обязательных энергетических обследований муниципальных учреждений Красноярского края</t>
  </si>
  <si>
    <t>Администрация поселка Дубинино</t>
  </si>
  <si>
    <t>025</t>
  </si>
  <si>
    <t>0113</t>
  </si>
  <si>
    <t>0317423</t>
  </si>
  <si>
    <t>013</t>
  </si>
  <si>
    <t>0702</t>
  </si>
  <si>
    <t>622</t>
  </si>
  <si>
    <t>031</t>
  </si>
  <si>
    <t>0801</t>
  </si>
  <si>
    <t>612</t>
  </si>
  <si>
    <t>0804</t>
  </si>
  <si>
    <t>ГРБС3</t>
  </si>
  <si>
    <t>ГРБС4</t>
  </si>
  <si>
    <t>ГРБС5</t>
  </si>
  <si>
    <t>Администрация города Шарыпово</t>
  </si>
  <si>
    <t>Отдел культуры администрации г. Шарыпово</t>
  </si>
  <si>
    <t>Управление образованием администрации г. Шарыпово</t>
  </si>
  <si>
    <t>\</t>
  </si>
  <si>
    <t>0318756</t>
  </si>
  <si>
    <t>Долевое финансирование собственников муниципальных жилых помещений  по установке общедомовых приборов учета в многоквартирных домах расположенных на территории  муниципального образования  «город Шарыпово Красноярского края» в рамках подпрограммы «Энергосбережение и повышение энергетической эффективности в муниципальном образовании «город Шарыпово Красноярского края»</t>
  </si>
  <si>
    <t>Управление социальной защиты населения Администрации города Шарыпово</t>
  </si>
  <si>
    <t>700</t>
  </si>
  <si>
    <t>1003</t>
  </si>
  <si>
    <t>0317503</t>
  </si>
  <si>
    <t>313</t>
  </si>
  <si>
    <t>ГРБС6</t>
  </si>
  <si>
    <t xml:space="preserve">Осуществление компенсационных выплат отдельным категориям граждан на возмещение расходов, связанных с установкой общедомовых приборов учета энергетических ресурсов </t>
  </si>
  <si>
    <t>0707</t>
  </si>
</sst>
</file>

<file path=xl/styles.xml><?xml version="1.0" encoding="utf-8"?>
<styleSheet xmlns="http://schemas.openxmlformats.org/spreadsheetml/2006/main">
  <numFmts count="1">
    <numFmt numFmtId="164" formatCode="#.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D15" sqref="D15"/>
    </sheetView>
  </sheetViews>
  <sheetFormatPr defaultRowHeight="15.75"/>
  <cols>
    <col min="1" max="1" width="5.7109375" style="1" customWidth="1"/>
    <col min="2" max="2" width="39.140625" style="1" customWidth="1"/>
    <col min="3" max="4" width="19" style="1" customWidth="1"/>
    <col min="5" max="5" width="14.42578125" style="1" customWidth="1"/>
    <col min="6" max="6" width="13.5703125" style="1" customWidth="1"/>
    <col min="7" max="7" width="13.28515625" style="1" customWidth="1"/>
    <col min="8" max="8" width="15" style="1" customWidth="1"/>
    <col min="9" max="9" width="15.42578125" style="1" customWidth="1"/>
    <col min="10" max="16384" width="9.140625" style="1"/>
  </cols>
  <sheetData>
    <row r="1" spans="1:9" ht="124.5" customHeight="1">
      <c r="H1" s="35" t="s">
        <v>25</v>
      </c>
      <c r="I1" s="35"/>
    </row>
    <row r="4" spans="1:9" ht="15.75" customHeight="1">
      <c r="A4" s="39" t="s">
        <v>0</v>
      </c>
      <c r="B4" s="39"/>
      <c r="C4" s="39"/>
      <c r="D4" s="39"/>
      <c r="E4" s="39"/>
      <c r="F4" s="39"/>
      <c r="G4" s="39"/>
      <c r="H4" s="39"/>
      <c r="I4" s="39"/>
    </row>
    <row r="6" spans="1:9" ht="31.5" customHeight="1">
      <c r="A6" s="7" t="s">
        <v>10</v>
      </c>
      <c r="B6" s="2" t="s">
        <v>11</v>
      </c>
      <c r="C6" s="2" t="s">
        <v>12</v>
      </c>
      <c r="D6" s="2" t="s">
        <v>13</v>
      </c>
      <c r="E6" s="2">
        <v>2012</v>
      </c>
      <c r="F6" s="2">
        <v>2013</v>
      </c>
      <c r="G6" s="2">
        <v>2014</v>
      </c>
      <c r="H6" s="2">
        <v>2015</v>
      </c>
      <c r="I6" s="2">
        <v>2016</v>
      </c>
    </row>
    <row r="7" spans="1:9" ht="45" customHeight="1">
      <c r="A7" s="2">
        <v>1</v>
      </c>
      <c r="B7" s="36" t="s">
        <v>35</v>
      </c>
      <c r="C7" s="37"/>
      <c r="D7" s="37"/>
      <c r="E7" s="37"/>
      <c r="F7" s="37"/>
      <c r="G7" s="37"/>
      <c r="H7" s="37"/>
      <c r="I7" s="38"/>
    </row>
    <row r="8" spans="1:9" ht="145.5" customHeight="1">
      <c r="A8" s="2" t="s">
        <v>14</v>
      </c>
      <c r="B8" s="2" t="s">
        <v>22</v>
      </c>
      <c r="C8" s="4" t="s">
        <v>23</v>
      </c>
      <c r="D8" s="5" t="s">
        <v>24</v>
      </c>
      <c r="E8" s="3">
        <v>94.9</v>
      </c>
      <c r="F8" s="3">
        <v>94.9</v>
      </c>
      <c r="G8" s="3">
        <v>100</v>
      </c>
      <c r="H8" s="3">
        <v>100</v>
      </c>
      <c r="I8" s="3">
        <v>100</v>
      </c>
    </row>
    <row r="13" spans="1:9" s="6" customFormat="1">
      <c r="A13" s="6" t="s">
        <v>27</v>
      </c>
      <c r="H13" s="6" t="s">
        <v>28</v>
      </c>
    </row>
  </sheetData>
  <mergeCells count="3">
    <mergeCell ref="H1:I1"/>
    <mergeCell ref="B7:I7"/>
    <mergeCell ref="A4:I4"/>
  </mergeCells>
  <phoneticPr fontId="0" type="noConversion"/>
  <pageMargins left="0.15748031496062992" right="0.15748031496062992" top="0.35433070866141736" bottom="0.31496062992125984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A10" zoomScale="75" zoomScaleNormal="75" workbookViewId="0">
      <selection activeCell="G37" sqref="G37"/>
    </sheetView>
  </sheetViews>
  <sheetFormatPr defaultRowHeight="15.75"/>
  <cols>
    <col min="1" max="1" width="34.5703125" style="29" customWidth="1"/>
    <col min="2" max="2" width="31.7109375" style="31" customWidth="1"/>
    <col min="3" max="6" width="11.7109375" style="8" customWidth="1"/>
    <col min="7" max="10" width="15.7109375" style="29" customWidth="1"/>
    <col min="11" max="11" width="26.140625" style="29" customWidth="1"/>
    <col min="12" max="16384" width="9.140625" style="29"/>
  </cols>
  <sheetData>
    <row r="1" spans="1:11" ht="43.5" hidden="1" customHeight="1">
      <c r="J1" s="40" t="s">
        <v>40</v>
      </c>
      <c r="K1" s="40"/>
    </row>
    <row r="2" spans="1:11" hidden="1">
      <c r="J2" s="40" t="s">
        <v>41</v>
      </c>
      <c r="K2" s="40"/>
    </row>
    <row r="3" spans="1:11" ht="27" hidden="1" customHeight="1"/>
    <row r="4" spans="1:11" ht="113.25" customHeight="1">
      <c r="J4" s="35" t="s">
        <v>26</v>
      </c>
      <c r="K4" s="35"/>
    </row>
    <row r="5" spans="1:11" ht="22.5" customHeight="1">
      <c r="A5" s="54" t="s">
        <v>1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7" spans="1:11" ht="27" customHeight="1">
      <c r="A7" s="44" t="s">
        <v>2</v>
      </c>
      <c r="B7" s="45" t="s">
        <v>3</v>
      </c>
      <c r="C7" s="47" t="s">
        <v>4</v>
      </c>
      <c r="D7" s="47"/>
      <c r="E7" s="47"/>
      <c r="F7" s="47"/>
      <c r="G7" s="44" t="s">
        <v>15</v>
      </c>
      <c r="H7" s="44"/>
      <c r="I7" s="44"/>
      <c r="J7" s="44"/>
      <c r="K7" s="44" t="s">
        <v>5</v>
      </c>
    </row>
    <row r="8" spans="1:11" ht="55.5" customHeight="1">
      <c r="A8" s="44"/>
      <c r="B8" s="46"/>
      <c r="C8" s="33" t="s">
        <v>6</v>
      </c>
      <c r="D8" s="33" t="s">
        <v>7</v>
      </c>
      <c r="E8" s="33" t="s">
        <v>8</v>
      </c>
      <c r="F8" s="33" t="s">
        <v>9</v>
      </c>
      <c r="G8" s="32">
        <v>2014</v>
      </c>
      <c r="H8" s="32">
        <v>2015</v>
      </c>
      <c r="I8" s="32">
        <v>2016</v>
      </c>
      <c r="J8" s="32" t="s">
        <v>29</v>
      </c>
      <c r="K8" s="44"/>
    </row>
    <row r="9" spans="1:11" ht="33.75" customHeight="1">
      <c r="A9" s="41" t="s">
        <v>16</v>
      </c>
      <c r="B9" s="42"/>
      <c r="C9" s="42"/>
      <c r="D9" s="42"/>
      <c r="E9" s="42"/>
      <c r="F9" s="42"/>
      <c r="G9" s="42"/>
      <c r="H9" s="42"/>
      <c r="I9" s="42"/>
      <c r="J9" s="42"/>
      <c r="K9" s="43"/>
    </row>
    <row r="10" spans="1:11" s="9" customFormat="1" ht="96" customHeight="1">
      <c r="A10" s="20" t="s">
        <v>34</v>
      </c>
      <c r="B10" s="21"/>
      <c r="C10" s="22"/>
      <c r="D10" s="22"/>
      <c r="E10" s="22"/>
      <c r="F10" s="22"/>
      <c r="G10" s="17">
        <f>G11+G12+G13+G14</f>
        <v>578.82999999999993</v>
      </c>
      <c r="H10" s="17">
        <f t="shared" ref="H10:I10" si="0">H11+H12+H13+H14</f>
        <v>50</v>
      </c>
      <c r="I10" s="17">
        <f t="shared" si="0"/>
        <v>50</v>
      </c>
      <c r="J10" s="17">
        <f>SUM(G10:I10)</f>
        <v>678.82999999999993</v>
      </c>
      <c r="K10" s="32" t="s">
        <v>21</v>
      </c>
    </row>
    <row r="11" spans="1:11" ht="53.25" customHeight="1">
      <c r="A11" s="13" t="s">
        <v>20</v>
      </c>
      <c r="B11" s="48" t="s">
        <v>19</v>
      </c>
      <c r="C11" s="33" t="s">
        <v>30</v>
      </c>
      <c r="D11" s="33" t="s">
        <v>31</v>
      </c>
      <c r="E11" s="33" t="s">
        <v>32</v>
      </c>
      <c r="F11" s="33" t="s">
        <v>33</v>
      </c>
      <c r="G11" s="14">
        <f>ROUND(294.20342+152.052,2)</f>
        <v>446.26</v>
      </c>
      <c r="H11" s="14">
        <v>50</v>
      </c>
      <c r="I11" s="14">
        <v>50</v>
      </c>
      <c r="J11" s="14">
        <f>SUM(G11:I11)</f>
        <v>546.26</v>
      </c>
      <c r="K11" s="32" t="s">
        <v>36</v>
      </c>
    </row>
    <row r="12" spans="1:11" ht="227.25" customHeight="1">
      <c r="A12" s="13" t="s">
        <v>70</v>
      </c>
      <c r="B12" s="49"/>
      <c r="C12" s="33" t="s">
        <v>30</v>
      </c>
      <c r="D12" s="33" t="s">
        <v>31</v>
      </c>
      <c r="E12" s="33" t="s">
        <v>69</v>
      </c>
      <c r="F12" s="33" t="s">
        <v>33</v>
      </c>
      <c r="G12" s="14">
        <f>ROUND(13.74458+90,2)</f>
        <v>103.74</v>
      </c>
      <c r="H12" s="14">
        <v>0</v>
      </c>
      <c r="I12" s="14">
        <v>0</v>
      </c>
      <c r="J12" s="14">
        <f>SUM(G12:I12)</f>
        <v>103.74</v>
      </c>
      <c r="K12" s="32"/>
    </row>
    <row r="13" spans="1:11" ht="50.25" customHeight="1">
      <c r="A13" s="57" t="s">
        <v>77</v>
      </c>
      <c r="B13" s="45" t="s">
        <v>71</v>
      </c>
      <c r="C13" s="15" t="s">
        <v>72</v>
      </c>
      <c r="D13" s="15" t="s">
        <v>73</v>
      </c>
      <c r="E13" s="15" t="s">
        <v>74</v>
      </c>
      <c r="F13" s="15" t="s">
        <v>75</v>
      </c>
      <c r="G13" s="14">
        <f>ROUND(28.54145,2)</f>
        <v>28.54</v>
      </c>
      <c r="H13" s="14">
        <v>0</v>
      </c>
      <c r="I13" s="14">
        <v>0</v>
      </c>
      <c r="J13" s="14">
        <f>SUM(G13:I13)</f>
        <v>28.54</v>
      </c>
      <c r="K13" s="30"/>
    </row>
    <row r="14" spans="1:11" ht="56.25" customHeight="1">
      <c r="A14" s="58"/>
      <c r="B14" s="46"/>
      <c r="C14" s="15" t="s">
        <v>72</v>
      </c>
      <c r="D14" s="15" t="s">
        <v>73</v>
      </c>
      <c r="E14" s="15" t="s">
        <v>74</v>
      </c>
      <c r="F14" s="15" t="s">
        <v>33</v>
      </c>
      <c r="G14" s="14">
        <f>ROUND(0.28542,2)</f>
        <v>0.28999999999999998</v>
      </c>
      <c r="H14" s="14">
        <v>0</v>
      </c>
      <c r="I14" s="14">
        <v>0</v>
      </c>
      <c r="J14" s="14">
        <f>SUM(G14:I14)</f>
        <v>0.28999999999999998</v>
      </c>
      <c r="K14" s="30"/>
    </row>
    <row r="15" spans="1:11" ht="69" customHeight="1">
      <c r="A15" s="20" t="s">
        <v>39</v>
      </c>
      <c r="B15" s="27"/>
      <c r="C15" s="15"/>
      <c r="D15" s="15"/>
      <c r="E15" s="15"/>
      <c r="F15" s="15"/>
      <c r="G15" s="17">
        <f>G16+G17+G18+G19+G20+G21+G22+G23+G24+G25</f>
        <v>1136.8587</v>
      </c>
      <c r="H15" s="17">
        <f>H16+H17+H18+H19+H21+H22+H23+H25</f>
        <v>0</v>
      </c>
      <c r="I15" s="17">
        <f>I16+I17+I18+I19+I21+I22+I23+I25</f>
        <v>0</v>
      </c>
      <c r="J15" s="17">
        <f>I15+H15+G15</f>
        <v>1136.8587</v>
      </c>
      <c r="K15" s="55" t="s">
        <v>21</v>
      </c>
    </row>
    <row r="16" spans="1:11" ht="51.75" customHeight="1">
      <c r="A16" s="13" t="s">
        <v>38</v>
      </c>
      <c r="B16" s="28" t="s">
        <v>65</v>
      </c>
      <c r="C16" s="59" t="s">
        <v>42</v>
      </c>
      <c r="D16" s="59" t="s">
        <v>43</v>
      </c>
      <c r="E16" s="59" t="s">
        <v>44</v>
      </c>
      <c r="F16" s="59" t="s">
        <v>45</v>
      </c>
      <c r="G16" s="14">
        <f>58.7/1000</f>
        <v>5.8700000000000002E-2</v>
      </c>
      <c r="H16" s="14">
        <v>0</v>
      </c>
      <c r="I16" s="14">
        <v>0</v>
      </c>
      <c r="J16" s="14">
        <f>I16+H16+G16</f>
        <v>5.8700000000000002E-2</v>
      </c>
      <c r="K16" s="56"/>
    </row>
    <row r="17" spans="1:12" ht="33" customHeight="1">
      <c r="A17" s="50" t="s">
        <v>50</v>
      </c>
      <c r="B17" s="26" t="s">
        <v>51</v>
      </c>
      <c r="C17" s="60" t="s">
        <v>52</v>
      </c>
      <c r="D17" s="60" t="s">
        <v>53</v>
      </c>
      <c r="E17" s="60" t="s">
        <v>54</v>
      </c>
      <c r="F17" s="60" t="s">
        <v>33</v>
      </c>
      <c r="G17" s="61">
        <f>ROUND(58.64513,2)</f>
        <v>58.65</v>
      </c>
      <c r="H17" s="61">
        <v>0</v>
      </c>
      <c r="I17" s="61">
        <v>0</v>
      </c>
      <c r="J17" s="14">
        <v>117.29026</v>
      </c>
      <c r="K17" s="56"/>
    </row>
    <row r="18" spans="1:12" ht="31.5" customHeight="1">
      <c r="A18" s="51"/>
      <c r="B18" s="26" t="s">
        <v>65</v>
      </c>
      <c r="C18" s="60" t="s">
        <v>42</v>
      </c>
      <c r="D18" s="60" t="s">
        <v>43</v>
      </c>
      <c r="E18" s="60" t="s">
        <v>54</v>
      </c>
      <c r="F18" s="60" t="s">
        <v>57</v>
      </c>
      <c r="G18" s="61">
        <f>ROUND(58.62784,2)</f>
        <v>58.63</v>
      </c>
      <c r="H18" s="61">
        <v>0</v>
      </c>
      <c r="I18" s="61">
        <v>0</v>
      </c>
      <c r="J18" s="14">
        <v>58.627839999999999</v>
      </c>
      <c r="K18" s="56"/>
    </row>
    <row r="19" spans="1:12" ht="19.5" customHeight="1">
      <c r="A19" s="51"/>
      <c r="B19" s="48" t="s">
        <v>66</v>
      </c>
      <c r="C19" s="62" t="s">
        <v>58</v>
      </c>
      <c r="D19" s="62" t="s">
        <v>59</v>
      </c>
      <c r="E19" s="62" t="s">
        <v>54</v>
      </c>
      <c r="F19" s="62" t="s">
        <v>57</v>
      </c>
      <c r="G19" s="61">
        <f>ROUND(58.64513+58.64513,2)</f>
        <v>117.29</v>
      </c>
      <c r="H19" s="61">
        <v>0</v>
      </c>
      <c r="I19" s="61">
        <v>0</v>
      </c>
      <c r="J19" s="14">
        <v>117.29026</v>
      </c>
      <c r="K19" s="56"/>
    </row>
    <row r="20" spans="1:12" ht="19.5" customHeight="1">
      <c r="A20" s="51"/>
      <c r="B20" s="53"/>
      <c r="C20" s="62" t="s">
        <v>58</v>
      </c>
      <c r="D20" s="62" t="s">
        <v>56</v>
      </c>
      <c r="E20" s="62" t="s">
        <v>54</v>
      </c>
      <c r="F20" s="62" t="s">
        <v>60</v>
      </c>
      <c r="G20" s="61">
        <f>ROUND(58.64513+58.64513,2)</f>
        <v>117.29</v>
      </c>
      <c r="H20" s="61">
        <v>0</v>
      </c>
      <c r="I20" s="61">
        <v>0</v>
      </c>
      <c r="J20" s="14">
        <v>117.29025999999999</v>
      </c>
      <c r="K20" s="56"/>
    </row>
    <row r="21" spans="1:12" ht="18.75" customHeight="1">
      <c r="A21" s="51"/>
      <c r="B21" s="53"/>
      <c r="C21" s="62" t="s">
        <v>58</v>
      </c>
      <c r="D21" s="62" t="s">
        <v>59</v>
      </c>
      <c r="E21" s="62" t="s">
        <v>54</v>
      </c>
      <c r="F21" s="62" t="s">
        <v>60</v>
      </c>
      <c r="G21" s="61">
        <f>ROUND(58.64513+66.0898,2)</f>
        <v>124.73</v>
      </c>
      <c r="H21" s="61">
        <v>0</v>
      </c>
      <c r="I21" s="61">
        <v>0</v>
      </c>
      <c r="J21" s="14">
        <v>124.73493000000001</v>
      </c>
      <c r="K21" s="56"/>
    </row>
    <row r="22" spans="1:12" ht="18" customHeight="1">
      <c r="A22" s="51"/>
      <c r="B22" s="49"/>
      <c r="C22" s="60" t="s">
        <v>58</v>
      </c>
      <c r="D22" s="60" t="s">
        <v>61</v>
      </c>
      <c r="E22" s="62" t="s">
        <v>54</v>
      </c>
      <c r="F22" s="60" t="s">
        <v>33</v>
      </c>
      <c r="G22" s="61">
        <f>ROUND(58.64513,2)</f>
        <v>58.65</v>
      </c>
      <c r="H22" s="61">
        <v>0</v>
      </c>
      <c r="I22" s="61">
        <v>0</v>
      </c>
      <c r="J22" s="14">
        <v>58.645130000000002</v>
      </c>
      <c r="K22" s="56"/>
    </row>
    <row r="23" spans="1:12" ht="20.25" customHeight="1">
      <c r="A23" s="51"/>
      <c r="B23" s="52" t="s">
        <v>67</v>
      </c>
      <c r="C23" s="63" t="s">
        <v>55</v>
      </c>
      <c r="D23" s="63" t="s">
        <v>56</v>
      </c>
      <c r="E23" s="63" t="s">
        <v>54</v>
      </c>
      <c r="F23" s="62" t="s">
        <v>57</v>
      </c>
      <c r="G23" s="61">
        <f>ROUND(109.84559+88.19791,2)</f>
        <v>198.04</v>
      </c>
      <c r="H23" s="61">
        <v>0</v>
      </c>
      <c r="I23" s="61">
        <v>0</v>
      </c>
      <c r="J23" s="14">
        <v>198.04350000000002</v>
      </c>
      <c r="K23" s="56"/>
    </row>
    <row r="24" spans="1:12" ht="20.25" customHeight="1">
      <c r="A24" s="51"/>
      <c r="B24" s="52"/>
      <c r="C24" s="63" t="s">
        <v>55</v>
      </c>
      <c r="D24" s="63" t="s">
        <v>78</v>
      </c>
      <c r="E24" s="63" t="s">
        <v>54</v>
      </c>
      <c r="F24" s="62" t="s">
        <v>57</v>
      </c>
      <c r="G24" s="61">
        <f>ROUND(95.18213,2)</f>
        <v>95.18</v>
      </c>
      <c r="H24" s="61">
        <v>0</v>
      </c>
      <c r="I24" s="61">
        <v>0</v>
      </c>
      <c r="J24" s="14">
        <v>95.182130000000001</v>
      </c>
      <c r="K24" s="56"/>
    </row>
    <row r="25" spans="1:12" ht="19.5" customHeight="1">
      <c r="A25" s="51"/>
      <c r="B25" s="52"/>
      <c r="C25" s="63" t="s">
        <v>55</v>
      </c>
      <c r="D25" s="63" t="s">
        <v>56</v>
      </c>
      <c r="E25" s="63" t="s">
        <v>54</v>
      </c>
      <c r="F25" s="62" t="s">
        <v>60</v>
      </c>
      <c r="G25" s="61">
        <f>ROUND(58.64513+58.64513+92.70639+98.34417,2)</f>
        <v>308.33999999999997</v>
      </c>
      <c r="H25" s="61">
        <v>0</v>
      </c>
      <c r="I25" s="61">
        <v>0</v>
      </c>
      <c r="J25" s="14">
        <v>308.34082000000001</v>
      </c>
      <c r="K25" s="56"/>
    </row>
    <row r="26" spans="1:12" s="9" customFormat="1" ht="66" customHeight="1">
      <c r="A26" s="20" t="s">
        <v>46</v>
      </c>
      <c r="B26" s="21"/>
      <c r="C26" s="22"/>
      <c r="D26" s="22"/>
      <c r="E26" s="22"/>
      <c r="F26" s="22"/>
      <c r="G26" s="17">
        <f>G27</f>
        <v>388.21</v>
      </c>
      <c r="H26" s="17">
        <f>H27</f>
        <v>0</v>
      </c>
      <c r="I26" s="17">
        <f>I27</f>
        <v>0</v>
      </c>
      <c r="J26" s="17">
        <f>SUM(G26:I26)</f>
        <v>388.21</v>
      </c>
      <c r="K26" s="32"/>
    </row>
    <row r="27" spans="1:12" ht="35.25" customHeight="1">
      <c r="A27" s="13" t="s">
        <v>48</v>
      </c>
      <c r="B27" s="28" t="str">
        <f>B29</f>
        <v>МКУ "СГХ"</v>
      </c>
      <c r="C27" s="59" t="s">
        <v>30</v>
      </c>
      <c r="D27" s="59" t="s">
        <v>47</v>
      </c>
      <c r="E27" s="59" t="s">
        <v>49</v>
      </c>
      <c r="F27" s="59" t="s">
        <v>33</v>
      </c>
      <c r="G27" s="14">
        <f>ROUND(235.212+156.068-3.068,2)</f>
        <v>388.21</v>
      </c>
      <c r="H27" s="14">
        <v>0</v>
      </c>
      <c r="I27" s="14">
        <v>0</v>
      </c>
      <c r="J27" s="14">
        <f>SUM(G27:I27)</f>
        <v>388.21</v>
      </c>
      <c r="K27" s="32"/>
    </row>
    <row r="28" spans="1:12" s="9" customFormat="1">
      <c r="A28" s="34" t="s">
        <v>17</v>
      </c>
      <c r="B28" s="21"/>
      <c r="C28" s="22"/>
      <c r="D28" s="22"/>
      <c r="E28" s="22"/>
      <c r="F28" s="22"/>
      <c r="G28" s="17">
        <f>G29+G30+G31+G32+G33+G34</f>
        <v>2103.8986999999997</v>
      </c>
      <c r="H28" s="17">
        <f t="shared" ref="H28:I28" si="1">H29+H30+H31+H32+H33+H34</f>
        <v>50</v>
      </c>
      <c r="I28" s="17">
        <f t="shared" si="1"/>
        <v>50</v>
      </c>
      <c r="J28" s="17">
        <f>I28+H28+G28</f>
        <v>2203.8986999999997</v>
      </c>
      <c r="K28" s="10"/>
      <c r="L28" s="12" t="s">
        <v>68</v>
      </c>
    </row>
    <row r="29" spans="1:12" s="9" customFormat="1">
      <c r="A29" s="16" t="s">
        <v>18</v>
      </c>
      <c r="B29" s="23" t="str">
        <f>B11</f>
        <v>МКУ "СГХ"</v>
      </c>
      <c r="C29" s="33"/>
      <c r="D29" s="33"/>
      <c r="E29" s="33"/>
      <c r="F29" s="33"/>
      <c r="G29" s="14">
        <f>G11+G12+G27</f>
        <v>938.21</v>
      </c>
      <c r="H29" s="14">
        <f>H11+H12</f>
        <v>50</v>
      </c>
      <c r="I29" s="14">
        <f>I11+I12</f>
        <v>50</v>
      </c>
      <c r="J29" s="17">
        <f>I29+H29+G29</f>
        <v>1038.21</v>
      </c>
      <c r="K29" s="10"/>
    </row>
    <row r="30" spans="1:12" s="9" customFormat="1" ht="31.5">
      <c r="A30" s="16" t="s">
        <v>37</v>
      </c>
      <c r="B30" s="23" t="str">
        <f>B16</f>
        <v>Администрация города Шарыпово</v>
      </c>
      <c r="C30" s="33"/>
      <c r="D30" s="33"/>
      <c r="E30" s="33"/>
      <c r="F30" s="33"/>
      <c r="G30" s="14">
        <f>G16+G18</f>
        <v>58.688700000000004</v>
      </c>
      <c r="H30" s="14">
        <f>H16+H18</f>
        <v>0</v>
      </c>
      <c r="I30" s="14">
        <f>I16+I18</f>
        <v>0</v>
      </c>
      <c r="J30" s="17">
        <f t="shared" ref="J30:J33" si="2">I30+H30+G30</f>
        <v>58.688700000000004</v>
      </c>
      <c r="K30" s="10"/>
    </row>
    <row r="31" spans="1:12" ht="31.5">
      <c r="A31" s="16" t="s">
        <v>62</v>
      </c>
      <c r="B31" s="28" t="str">
        <f>B17</f>
        <v>Администрация поселка Дубинино</v>
      </c>
      <c r="C31" s="33"/>
      <c r="D31" s="33"/>
      <c r="E31" s="33"/>
      <c r="F31" s="33"/>
      <c r="G31" s="14">
        <f>G17</f>
        <v>58.65</v>
      </c>
      <c r="H31" s="14">
        <f>H17</f>
        <v>0</v>
      </c>
      <c r="I31" s="14">
        <f>I17</f>
        <v>0</v>
      </c>
      <c r="J31" s="17">
        <f t="shared" si="2"/>
        <v>58.65</v>
      </c>
      <c r="K31" s="32"/>
    </row>
    <row r="32" spans="1:12" ht="33.75" customHeight="1">
      <c r="A32" s="16" t="s">
        <v>63</v>
      </c>
      <c r="B32" s="28" t="str">
        <f>B19</f>
        <v>Отдел культуры администрации г. Шарыпово</v>
      </c>
      <c r="C32" s="33"/>
      <c r="D32" s="33"/>
      <c r="E32" s="33"/>
      <c r="F32" s="33"/>
      <c r="G32" s="14">
        <f>G19+G20+G21+G22</f>
        <v>417.96</v>
      </c>
      <c r="H32" s="14">
        <f>H19+H21+H22</f>
        <v>0</v>
      </c>
      <c r="I32" s="14">
        <f>I19+I21+I22</f>
        <v>0</v>
      </c>
      <c r="J32" s="17">
        <f t="shared" si="2"/>
        <v>417.96</v>
      </c>
      <c r="K32" s="32"/>
    </row>
    <row r="33" spans="1:11" ht="31.5">
      <c r="A33" s="16" t="s">
        <v>64</v>
      </c>
      <c r="B33" s="28" t="str">
        <f>B23</f>
        <v>Управление образованием администрации г. Шарыпово</v>
      </c>
      <c r="C33" s="33"/>
      <c r="D33" s="33"/>
      <c r="E33" s="33"/>
      <c r="F33" s="33"/>
      <c r="G33" s="18">
        <f>G23+G24+G25</f>
        <v>601.55999999999995</v>
      </c>
      <c r="H33" s="18">
        <f>H23+H25</f>
        <v>0</v>
      </c>
      <c r="I33" s="18">
        <f>I23+I25</f>
        <v>0</v>
      </c>
      <c r="J33" s="17">
        <f t="shared" si="2"/>
        <v>601.55999999999995</v>
      </c>
      <c r="K33" s="32"/>
    </row>
    <row r="34" spans="1:11" ht="63">
      <c r="A34" s="16" t="s">
        <v>76</v>
      </c>
      <c r="B34" s="28" t="str">
        <f>B13</f>
        <v>Управление социальной защиты населения Администрации города Шарыпово</v>
      </c>
      <c r="C34" s="33"/>
      <c r="D34" s="33"/>
      <c r="E34" s="33"/>
      <c r="F34" s="33"/>
      <c r="G34" s="18">
        <f>G13+G14</f>
        <v>28.83</v>
      </c>
      <c r="H34" s="18">
        <f t="shared" ref="H34:I34" si="3">H13+H14</f>
        <v>0</v>
      </c>
      <c r="I34" s="18">
        <f t="shared" si="3"/>
        <v>0</v>
      </c>
      <c r="J34" s="19">
        <f>I34+H34+G34</f>
        <v>28.83</v>
      </c>
      <c r="K34" s="32"/>
    </row>
    <row r="36" spans="1:11">
      <c r="J36" s="24"/>
    </row>
    <row r="38" spans="1:11" s="11" customFormat="1">
      <c r="A38" s="11" t="s">
        <v>27</v>
      </c>
      <c r="G38" s="25"/>
      <c r="J38" s="11" t="s">
        <v>28</v>
      </c>
    </row>
  </sheetData>
  <mergeCells count="17">
    <mergeCell ref="B11:B12"/>
    <mergeCell ref="A17:A25"/>
    <mergeCell ref="B23:B25"/>
    <mergeCell ref="B19:B22"/>
    <mergeCell ref="A5:K5"/>
    <mergeCell ref="K15:K25"/>
    <mergeCell ref="A13:A14"/>
    <mergeCell ref="B13:B14"/>
    <mergeCell ref="J1:K1"/>
    <mergeCell ref="J2:K2"/>
    <mergeCell ref="J4:K4"/>
    <mergeCell ref="A9:K9"/>
    <mergeCell ref="A7:A8"/>
    <mergeCell ref="B7:B8"/>
    <mergeCell ref="C7:F7"/>
    <mergeCell ref="G7:J7"/>
    <mergeCell ref="K7:K8"/>
  </mergeCells>
  <phoneticPr fontId="0" type="noConversion"/>
  <pageMargins left="0.15748031496062992" right="0.15748031496062992" top="0.44" bottom="0.37" header="0.6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2014-12-15T01:59:51Z</dcterms:modified>
</cp:coreProperties>
</file>