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прил 1" sheetId="1" r:id="rId1"/>
    <sheet name="прил 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21" i="1" l="1"/>
  <c r="K27" i="1"/>
  <c r="M21" i="1" l="1"/>
  <c r="K13" i="1" l="1"/>
  <c r="N35" i="1"/>
  <c r="N34" i="1"/>
  <c r="M15" i="1"/>
  <c r="N15" i="1" s="1"/>
  <c r="M16" i="1"/>
  <c r="N16" i="1" s="1"/>
  <c r="M17" i="1"/>
  <c r="N17" i="1" s="1"/>
  <c r="M18" i="1"/>
  <c r="N18" i="1" s="1"/>
  <c r="M19" i="1"/>
  <c r="N19" i="1" s="1"/>
  <c r="M23" i="1"/>
  <c r="N23" i="1" s="1"/>
  <c r="M25" i="1"/>
  <c r="N25" i="1" s="1"/>
  <c r="M29" i="1"/>
  <c r="N29" i="1" s="1"/>
  <c r="M30" i="1"/>
  <c r="N30" i="1" s="1"/>
  <c r="M31" i="1"/>
  <c r="N31" i="1" s="1"/>
  <c r="M32" i="1"/>
  <c r="N32" i="1" s="1"/>
  <c r="M38" i="1"/>
  <c r="N38" i="1" s="1"/>
  <c r="M39" i="1"/>
  <c r="N39" i="1" s="1"/>
  <c r="M40" i="1"/>
  <c r="N40" i="1" s="1"/>
  <c r="J41" i="1"/>
  <c r="N24" i="1"/>
  <c r="J20" i="1"/>
  <c r="J13" i="1" s="1"/>
  <c r="L36" i="1"/>
  <c r="M36" i="1" s="1"/>
  <c r="K36" i="1"/>
  <c r="J36" i="1"/>
  <c r="L45" i="1"/>
  <c r="M45" i="1" s="1"/>
  <c r="L44" i="1"/>
  <c r="M44" i="1" s="1"/>
  <c r="L43" i="1"/>
  <c r="M43" i="1" s="1"/>
  <c r="N43" i="1" s="1"/>
  <c r="L27" i="1"/>
  <c r="M27" i="1" s="1"/>
  <c r="L26" i="1"/>
  <c r="M26" i="1" s="1"/>
  <c r="N26" i="1" s="1"/>
  <c r="L20" i="1"/>
  <c r="M20" i="1" s="1"/>
  <c r="N20" i="1" s="1"/>
  <c r="I44" i="1"/>
  <c r="I45" i="1"/>
  <c r="I36" i="1"/>
  <c r="N45" i="1" l="1"/>
  <c r="J11" i="1"/>
  <c r="N44" i="1"/>
  <c r="N36" i="1"/>
  <c r="L13" i="1"/>
  <c r="K11" i="1"/>
  <c r="N21" i="1"/>
  <c r="N27" i="1"/>
  <c r="I11" i="1"/>
  <c r="I41" i="1"/>
  <c r="L41" i="1"/>
  <c r="M41" i="1" s="1"/>
  <c r="L11" i="1" l="1"/>
  <c r="M11" i="1" s="1"/>
  <c r="N41" i="1"/>
  <c r="M13" i="1"/>
  <c r="N13" i="1" s="1"/>
  <c r="N11" i="1" l="1"/>
</calcChain>
</file>

<file path=xl/sharedStrings.xml><?xml version="1.0" encoding="utf-8"?>
<sst xmlns="http://schemas.openxmlformats.org/spreadsheetml/2006/main" count="187" uniqueCount="98">
  <si>
    <t>Код бюджетной классификации</t>
  </si>
  <si>
    <t>Расходы (тыс.руб.)</t>
  </si>
  <si>
    <t>ГРБС</t>
  </si>
  <si>
    <t>РэПр</t>
  </si>
  <si>
    <t>ЦСР</t>
  </si>
  <si>
    <t>ВР</t>
  </si>
  <si>
    <t>всего расходные обязательства</t>
  </si>
  <si>
    <t>в том числе:</t>
  </si>
  <si>
    <t>Подпрограмма 2</t>
  </si>
  <si>
    <t>Подпрограмма 1</t>
  </si>
  <si>
    <t>1.1.</t>
  </si>
  <si>
    <t>1.2.</t>
  </si>
  <si>
    <t>1.3.</t>
  </si>
  <si>
    <t>1.4.</t>
  </si>
  <si>
    <t>2.1.</t>
  </si>
  <si>
    <t>2.2.</t>
  </si>
  <si>
    <t>Подпрограмма 3</t>
  </si>
  <si>
    <t>3.1.</t>
  </si>
  <si>
    <t>Комитет по управлению муниципальным имуществом и земельными отношениями Администрации города Шарыпово</t>
  </si>
  <si>
    <t>Наименование ГРБС</t>
  </si>
  <si>
    <t>Л.А. Когданина</t>
  </si>
  <si>
    <t>033</t>
  </si>
  <si>
    <t>0707</t>
  </si>
  <si>
    <t>Муниципальная программа</t>
  </si>
  <si>
    <t>Статус (муниципальная программа, в том числе ведомственная целевая программа)</t>
  </si>
  <si>
    <t>Наименование муниципальной программы, в том числе ведомственной целевой программы</t>
  </si>
  <si>
    <t>1003</t>
  </si>
  <si>
    <t>612</t>
  </si>
  <si>
    <t>Поддержка молодежного патриотического объединения "Щит" в рамках подпрограммы "Патриотическое воспитание молодежи города Шарыпово"</t>
  </si>
  <si>
    <t>611</t>
  </si>
  <si>
    <t>Мероприятия, направленные на реализацию молодежной политики в рамках подпрограммы "Патриотическое воспитание молодежи города Шарыпово"</t>
  </si>
  <si>
    <t>Обеспечение жильем молодых семей, проживающих на территории муниципального образования город Шарыпово Красноярского края в рамках подпрограммы «Обеспечение жильем молодых семей в городе Шарыпово»</t>
  </si>
  <si>
    <t>Предоставление субсидий муниципальным образованиям на предоставление социальных выплат молодым семьям на приобретение (строительство)  жилья в рамках подпрограммы « Обеспечение жильем молодых семей в городе Шарыпово»</t>
  </si>
  <si>
    <t>3.2.</t>
  </si>
  <si>
    <t>Организация и поддержка деятельности молодежного общественного Совета при Главе города в рамках подпрограммы "Вовлечение молодежи в социальную практику"</t>
  </si>
  <si>
    <t>0718550</t>
  </si>
  <si>
    <t>Реализация мероприятий по трудовому воспитанию несовершеннолетних в рамках подпрограммы "Вовлечение молодежи в социальную практику"</t>
  </si>
  <si>
    <t>0718555</t>
  </si>
  <si>
    <t>Мероприятия, направленные на реализацию молодежной политики в рамках подпрограммы "Вовлечение молодежи в социальную практику"</t>
  </si>
  <si>
    <t>0718551</t>
  </si>
  <si>
    <t>Организация работы с детьми и молодежью муниципального образования город Шарыпово по профилактике потребления наркотических средств и алкоголя в рамках подпрограммы "Вовлечение молодежи в социальную практику"</t>
  </si>
  <si>
    <t>Обеспечение деятельности (оказание услуг) подведомственных молодежных центров в рамках подпрограммы "Вовлечение молодежи в социальную практику"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</si>
  <si>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</si>
  <si>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Поддержка деятельности муниципальных молодежных центров в рамках подпрограммы "Вовлечение молодежи в социальную практику" за счет бюджета города</t>
  </si>
  <si>
    <t>1.5.</t>
  </si>
  <si>
    <t>1.6.</t>
  </si>
  <si>
    <t>1.7.</t>
  </si>
  <si>
    <t>1.8.</t>
  </si>
  <si>
    <t>1.9.</t>
  </si>
  <si>
    <t>Поддержка деятельности муниципальных молодежных центров в рамках подпрограммы "Вовлечение молодежи в социальную практику"</t>
  </si>
  <si>
    <t>Персональные выплаты, устанавливаемые в целях повышения оплаты труда молодым специалистам в рамках подпрограммы "Вовлечение молодежи в социальную практику"</t>
  </si>
  <si>
    <t>0711031</t>
  </si>
  <si>
    <t>1.10.</t>
  </si>
  <si>
    <t>Финансовое обеспечение расходов на поддержку муниципальных программ по работе с молодежью в рамках подпрограммы "Вовлечение молодежи в социальную практику"</t>
  </si>
  <si>
    <t>0717457</t>
  </si>
  <si>
    <t>3.3.</t>
  </si>
  <si>
    <t>0735020</t>
  </si>
  <si>
    <t>0737458</t>
  </si>
  <si>
    <t>Финансовое обеспечение расходов, направленных на реализацию мероприятий подпрограммы "Обеспечение жильем молодых семей" в рамках Федеральной целевой Программы "Жилище" на 2011-2015 г.г. муниципальной Программы муниципального образования г. Шарыпово "Молодежь города Шарыпово XXI веке" подпрограммы "Обеспечение жильем молодых семей в г. Шарыпово"</t>
  </si>
  <si>
    <t>2.3.</t>
  </si>
  <si>
    <t>0728558</t>
  </si>
  <si>
    <t>0728551</t>
  </si>
  <si>
    <t>Организация и поддержка молодежного движения в реализации мероприятий "Шарыпово - город молодых" в рамках подпрограммы "Патриотическое воспитание молодежи города Шарыпово"</t>
  </si>
  <si>
    <t>Организация и поддержка молодежного движения в реализации мероприятий "Шарыпово - город молодых" в рамках подпрограммы "Вовлечение молодежи в социальную практику"</t>
  </si>
  <si>
    <t>1.11.</t>
  </si>
  <si>
    <t>Расходы на повышение минимальных размеров окладов, ставок заработной платы работников бюджетной сферы, которым предоставляется региональная выплата, с 1 октября 2014 года на 10 процентов в рамках подпрограммы "Вовлечение молодежи в социальную практику"</t>
  </si>
  <si>
    <t>0711022</t>
  </si>
  <si>
    <t>1.12.</t>
  </si>
  <si>
    <t>1.13.</t>
  </si>
  <si>
    <t>Обеспечение муниципальных учреждений на реализацию ими отдельных расходных обязательств в рамках подпрограммы "Вовлечение молодежи в социальную практику"</t>
  </si>
  <si>
    <t>0717511</t>
  </si>
  <si>
    <t>1.14.</t>
  </si>
  <si>
    <t>Финансовое обеспечение расходов на поддержку муниципальных программ молодежной политики в рамках подпрограммы "Вовлечение молодежи в социальную практику"</t>
  </si>
  <si>
    <t xml:space="preserve">Информация о распределении планируемых расходов по отдельным мероприятиям программы, подпрограммам муниципальной программы "Молодежь города Шарыпово в XXI веке" </t>
  </si>
  <si>
    <t>"Молодежь города Шарыпово XXI веке"</t>
  </si>
  <si>
    <t>"Вовлечение молодежи  в социальную практику"</t>
  </si>
  <si>
    <t>"Патриотическое воспитание молодежи города Шарыпово"</t>
  </si>
  <si>
    <t>"Обеспечение жильем молодых семей в городе Шарыпово"</t>
  </si>
  <si>
    <t>Итого за период      2014-2018гг.</t>
  </si>
  <si>
    <t>0717456, 0710074560</t>
  </si>
  <si>
    <t>0718552, 0710085520</t>
  </si>
  <si>
    <t>1.15.</t>
  </si>
  <si>
    <t>"Текущий капитальный ремонт объектов социальной сферы"</t>
  </si>
  <si>
    <t>0710085180</t>
  </si>
  <si>
    <t>0718576, 0710085760</t>
  </si>
  <si>
    <t>0718550, 0710085500</t>
  </si>
  <si>
    <t>0728550, 0720085500</t>
  </si>
  <si>
    <t>0711021, 0710010210</t>
  </si>
  <si>
    <t>0718553, 07100S4560</t>
  </si>
  <si>
    <t>0738559, 07300S0200</t>
  </si>
  <si>
    <t>отдел СиМП Администрации города Шарыпово</t>
  </si>
  <si>
    <t>Начальник Отдела СиМП Администрации города Шарыпово</t>
  </si>
  <si>
    <t>611, 612</t>
  </si>
  <si>
    <t>611, 612, 852</t>
  </si>
  <si>
    <t>1.16.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</si>
  <si>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</si>
  <si>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0710010220</t>
  </si>
  <si>
    <t>Приложение № 1 к постановлению Админитсрации города Шарыпово №  27  от 17.02.16                                                                                                                        Приложение №3 к муниципальной программе "Молодежь города Шарыпово в XXI веке"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</si>
</sst>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3" fillId="0" borderId="0" xfId="0" applyFont="1" applyAlignment="1">
      <alignment wrapText="1"/>
    </xf>
    <xf numFmtId="4" fontId="0" fillId="0" borderId="0" xfId="0" applyNumberFormat="1"/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49" fontId="7" fillId="0" borderId="8" xfId="0" applyNumberFormat="1" applyFont="1" applyFill="1" applyBorder="1" applyAlignment="1">
      <alignment horizontal="left" vertical="top" wrapText="1"/>
    </xf>
    <xf numFmtId="164" fontId="1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49" fontId="6" fillId="0" borderId="8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F9F"/>
      <color rgb="FFD99A9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abSelected="1" topLeftCell="A37" zoomScale="85" zoomScaleNormal="85" workbookViewId="0">
      <selection activeCell="H6" sqref="H6"/>
    </sheetView>
  </sheetViews>
  <sheetFormatPr defaultColWidth="9.109375" defaultRowHeight="13.8" x14ac:dyDescent="0.3"/>
  <cols>
    <col min="1" max="1" width="5.33203125" style="39" customWidth="1"/>
    <col min="2" max="2" width="12.109375" style="39" customWidth="1"/>
    <col min="3" max="3" width="41.6640625" style="39" customWidth="1"/>
    <col min="4" max="4" width="19.6640625" style="39" customWidth="1"/>
    <col min="5" max="6" width="9.109375" style="39"/>
    <col min="7" max="7" width="12.5546875" style="39" customWidth="1"/>
    <col min="8" max="8" width="9.109375" style="39"/>
    <col min="9" max="9" width="10" style="39" customWidth="1"/>
    <col min="10" max="10" width="9.88671875" style="39" bestFit="1" customWidth="1"/>
    <col min="11" max="11" width="10.88671875" style="39" bestFit="1" customWidth="1"/>
    <col min="12" max="13" width="9.88671875" style="39" customWidth="1"/>
    <col min="14" max="14" width="12" style="39" customWidth="1"/>
    <col min="15" max="16384" width="9.109375" style="39"/>
  </cols>
  <sheetData>
    <row r="1" spans="1:14" ht="7.5" customHeight="1" x14ac:dyDescent="0.3">
      <c r="H1" s="71"/>
      <c r="I1" s="71"/>
      <c r="J1" s="71"/>
      <c r="K1" s="71"/>
      <c r="L1" s="71"/>
      <c r="M1" s="71"/>
      <c r="N1" s="71"/>
    </row>
    <row r="2" spans="1:14" ht="18.75" hidden="1" customHeight="1" x14ac:dyDescent="0.3">
      <c r="H2" s="63"/>
      <c r="I2" s="63"/>
      <c r="J2" s="63"/>
      <c r="K2" s="63"/>
      <c r="L2" s="63"/>
      <c r="M2" s="63"/>
      <c r="N2" s="63"/>
    </row>
    <row r="3" spans="1:14" ht="18.75" hidden="1" customHeight="1" x14ac:dyDescent="0.3">
      <c r="H3" s="63"/>
      <c r="I3" s="63"/>
      <c r="J3" s="63"/>
      <c r="K3" s="63"/>
      <c r="L3" s="63"/>
      <c r="M3" s="63"/>
      <c r="N3" s="63"/>
    </row>
    <row r="4" spans="1:14" ht="18.75" customHeight="1" x14ac:dyDescent="0.3">
      <c r="H4" s="64" t="s">
        <v>97</v>
      </c>
      <c r="I4" s="64"/>
      <c r="J4" s="64"/>
      <c r="K4" s="64"/>
      <c r="L4" s="64"/>
      <c r="M4" s="64"/>
      <c r="N4" s="64"/>
    </row>
    <row r="5" spans="1:14" ht="42" customHeight="1" x14ac:dyDescent="0.3">
      <c r="H5" s="64"/>
      <c r="I5" s="64"/>
      <c r="J5" s="64"/>
      <c r="K5" s="64"/>
      <c r="L5" s="64"/>
      <c r="M5" s="64"/>
      <c r="N5" s="64"/>
    </row>
    <row r="7" spans="1:14" ht="39" customHeight="1" x14ac:dyDescent="0.3">
      <c r="A7" s="65" t="s">
        <v>73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</row>
    <row r="8" spans="1:14" x14ac:dyDescent="0.3">
      <c r="A8" s="69"/>
      <c r="B8" s="69" t="s">
        <v>24</v>
      </c>
      <c r="C8" s="69" t="s">
        <v>25</v>
      </c>
      <c r="D8" s="69" t="s">
        <v>19</v>
      </c>
      <c r="E8" s="66" t="s">
        <v>0</v>
      </c>
      <c r="F8" s="67"/>
      <c r="G8" s="67"/>
      <c r="H8" s="68"/>
      <c r="I8" s="66" t="s">
        <v>1</v>
      </c>
      <c r="J8" s="67"/>
      <c r="K8" s="67"/>
      <c r="L8" s="67"/>
      <c r="M8" s="67"/>
      <c r="N8" s="68"/>
    </row>
    <row r="9" spans="1:14" ht="117.75" customHeight="1" x14ac:dyDescent="0.3">
      <c r="A9" s="70"/>
      <c r="B9" s="70"/>
      <c r="C9" s="70"/>
      <c r="D9" s="70"/>
      <c r="E9" s="5" t="s">
        <v>2</v>
      </c>
      <c r="F9" s="5" t="s">
        <v>3</v>
      </c>
      <c r="G9" s="44" t="s">
        <v>4</v>
      </c>
      <c r="H9" s="5" t="s">
        <v>5</v>
      </c>
      <c r="I9" s="5">
        <v>2014</v>
      </c>
      <c r="J9" s="5">
        <v>2015</v>
      </c>
      <c r="K9" s="5">
        <v>2016</v>
      </c>
      <c r="L9" s="5">
        <v>2017</v>
      </c>
      <c r="M9" s="5">
        <v>2018</v>
      </c>
      <c r="N9" s="5" t="s">
        <v>78</v>
      </c>
    </row>
    <row r="10" spans="1:14" ht="15.75" customHeight="1" x14ac:dyDescent="0.3">
      <c r="A10" s="46">
        <v>1</v>
      </c>
      <c r="B10" s="46">
        <v>2</v>
      </c>
      <c r="C10" s="46">
        <v>3</v>
      </c>
      <c r="D10" s="46">
        <v>4</v>
      </c>
      <c r="E10" s="5">
        <v>5</v>
      </c>
      <c r="F10" s="5">
        <v>6</v>
      </c>
      <c r="G10" s="44">
        <v>7</v>
      </c>
      <c r="H10" s="5">
        <v>8</v>
      </c>
      <c r="I10" s="5">
        <v>9</v>
      </c>
      <c r="J10" s="5">
        <v>10</v>
      </c>
      <c r="K10" s="5">
        <v>11</v>
      </c>
      <c r="L10" s="5">
        <v>12</v>
      </c>
      <c r="M10" s="5">
        <v>13</v>
      </c>
      <c r="N10" s="5">
        <v>14</v>
      </c>
    </row>
    <row r="11" spans="1:14" s="4" customFormat="1" ht="50.25" customHeight="1" x14ac:dyDescent="0.3">
      <c r="A11" s="6"/>
      <c r="B11" s="6" t="s">
        <v>23</v>
      </c>
      <c r="C11" s="6" t="s">
        <v>74</v>
      </c>
      <c r="D11" s="6" t="s">
        <v>6</v>
      </c>
      <c r="E11" s="7"/>
      <c r="F11" s="7"/>
      <c r="G11" s="8"/>
      <c r="H11" s="7"/>
      <c r="I11" s="7">
        <f>I13+I36+I41</f>
        <v>7349.01</v>
      </c>
      <c r="J11" s="7">
        <f>J13+J36+J41</f>
        <v>6655.4400000000005</v>
      </c>
      <c r="K11" s="7">
        <f>K13+K36+K41</f>
        <v>7297.34</v>
      </c>
      <c r="L11" s="7">
        <f>L13+L36+L41</f>
        <v>7297.3799999999992</v>
      </c>
      <c r="M11" s="7">
        <f>L11</f>
        <v>7297.3799999999992</v>
      </c>
      <c r="N11" s="7">
        <f>I11+J11+K11+L11+M11</f>
        <v>35896.549999999996</v>
      </c>
    </row>
    <row r="12" spans="1:14" x14ac:dyDescent="0.3">
      <c r="A12" s="5"/>
      <c r="B12" s="5"/>
      <c r="C12" s="5"/>
      <c r="D12" s="5" t="s">
        <v>7</v>
      </c>
      <c r="E12" s="9"/>
      <c r="F12" s="9"/>
      <c r="G12" s="8"/>
      <c r="H12" s="9"/>
      <c r="I12" s="9"/>
      <c r="J12" s="9"/>
      <c r="K12" s="9"/>
      <c r="L12" s="9"/>
      <c r="M12" s="9"/>
      <c r="N12" s="9"/>
    </row>
    <row r="13" spans="1:14" s="4" customFormat="1" ht="26.4" x14ac:dyDescent="0.3">
      <c r="A13" s="6">
        <v>1</v>
      </c>
      <c r="B13" s="6" t="s">
        <v>9</v>
      </c>
      <c r="C13" s="10" t="s">
        <v>75</v>
      </c>
      <c r="D13" s="6" t="s">
        <v>6</v>
      </c>
      <c r="E13" s="11"/>
      <c r="F13" s="11"/>
      <c r="G13" s="12"/>
      <c r="H13" s="11"/>
      <c r="I13" s="7">
        <v>5647.49</v>
      </c>
      <c r="J13" s="7">
        <f>J15+J16+J17+J18+J19+J20+J21+J23+J24+J25+J26+J27+J29+J30+J31+J32+J33+J34+J35</f>
        <v>5547.72</v>
      </c>
      <c r="K13" s="7">
        <f>K15+K16+K17+K18+K19+K20+K21+K23+K24+K25+K26+K27+K29+K30+K31+K32+K33+K34+K35</f>
        <v>6497.34</v>
      </c>
      <c r="L13" s="7">
        <f>L15+L16+L17+L18+L19+L20+L21+L22+L23+L24+L25+L26+L27+L28+L29+L30+L31+L32+L33+L34</f>
        <v>6497.3799999999992</v>
      </c>
      <c r="M13" s="7">
        <f t="shared" ref="M13:M45" si="0">L13</f>
        <v>6497.3799999999992</v>
      </c>
      <c r="N13" s="7">
        <f t="shared" ref="N13:N45" si="1">I13+J13+K13+L13+M13</f>
        <v>30687.309999999998</v>
      </c>
    </row>
    <row r="14" spans="1:14" x14ac:dyDescent="0.3">
      <c r="A14" s="5"/>
      <c r="B14" s="5"/>
      <c r="C14" s="5"/>
      <c r="D14" s="5" t="s">
        <v>7</v>
      </c>
      <c r="E14" s="12"/>
      <c r="F14" s="12"/>
      <c r="G14" s="12"/>
      <c r="H14" s="12"/>
      <c r="I14" s="9"/>
      <c r="J14" s="9"/>
      <c r="K14" s="9"/>
      <c r="L14" s="9"/>
      <c r="M14" s="9"/>
      <c r="N14" s="9"/>
    </row>
    <row r="15" spans="1:14" ht="64.5" customHeight="1" x14ac:dyDescent="0.3">
      <c r="A15" s="5" t="s">
        <v>10</v>
      </c>
      <c r="B15" s="5"/>
      <c r="C15" s="13" t="s">
        <v>34</v>
      </c>
      <c r="D15" s="14" t="s">
        <v>90</v>
      </c>
      <c r="E15" s="15" t="s">
        <v>21</v>
      </c>
      <c r="F15" s="15" t="s">
        <v>22</v>
      </c>
      <c r="G15" s="15" t="s">
        <v>35</v>
      </c>
      <c r="H15" s="15" t="s">
        <v>29</v>
      </c>
      <c r="I15" s="16">
        <v>20</v>
      </c>
      <c r="J15" s="16">
        <v>0</v>
      </c>
      <c r="K15" s="16">
        <v>0</v>
      </c>
      <c r="L15" s="16">
        <v>0</v>
      </c>
      <c r="M15" s="9">
        <f t="shared" si="0"/>
        <v>0</v>
      </c>
      <c r="N15" s="9">
        <f t="shared" si="1"/>
        <v>20</v>
      </c>
    </row>
    <row r="16" spans="1:14" ht="78" customHeight="1" x14ac:dyDescent="0.3">
      <c r="A16" s="5" t="s">
        <v>11</v>
      </c>
      <c r="B16" s="5"/>
      <c r="C16" s="17" t="s">
        <v>63</v>
      </c>
      <c r="D16" s="14" t="s">
        <v>90</v>
      </c>
      <c r="E16" s="15" t="s">
        <v>21</v>
      </c>
      <c r="F16" s="15" t="s">
        <v>22</v>
      </c>
      <c r="G16" s="33" t="s">
        <v>85</v>
      </c>
      <c r="H16" s="15" t="s">
        <v>29</v>
      </c>
      <c r="I16" s="16">
        <v>0</v>
      </c>
      <c r="J16" s="16">
        <v>700</v>
      </c>
      <c r="K16" s="16">
        <v>700</v>
      </c>
      <c r="L16" s="16">
        <v>700</v>
      </c>
      <c r="M16" s="9">
        <f t="shared" si="0"/>
        <v>700</v>
      </c>
      <c r="N16" s="9">
        <f t="shared" si="1"/>
        <v>2800</v>
      </c>
    </row>
    <row r="17" spans="1:14" ht="64.5" customHeight="1" x14ac:dyDescent="0.3">
      <c r="A17" s="5" t="s">
        <v>12</v>
      </c>
      <c r="B17" s="5"/>
      <c r="C17" s="14" t="s">
        <v>36</v>
      </c>
      <c r="D17" s="14" t="s">
        <v>90</v>
      </c>
      <c r="E17" s="15" t="s">
        <v>21</v>
      </c>
      <c r="F17" s="15" t="s">
        <v>22</v>
      </c>
      <c r="G17" s="15" t="s">
        <v>37</v>
      </c>
      <c r="H17" s="15" t="s">
        <v>29</v>
      </c>
      <c r="I17" s="16">
        <v>315.05200000000002</v>
      </c>
      <c r="J17" s="16">
        <v>0</v>
      </c>
      <c r="K17" s="16">
        <v>0</v>
      </c>
      <c r="L17" s="16">
        <v>0</v>
      </c>
      <c r="M17" s="9">
        <f t="shared" si="0"/>
        <v>0</v>
      </c>
      <c r="N17" s="9">
        <f t="shared" si="1"/>
        <v>315.05200000000002</v>
      </c>
    </row>
    <row r="18" spans="1:14" ht="30" customHeight="1" x14ac:dyDescent="0.3">
      <c r="A18" s="55" t="s">
        <v>13</v>
      </c>
      <c r="B18" s="55"/>
      <c r="C18" s="57" t="s">
        <v>38</v>
      </c>
      <c r="D18" s="14" t="s">
        <v>90</v>
      </c>
      <c r="E18" s="15" t="s">
        <v>21</v>
      </c>
      <c r="F18" s="15" t="s">
        <v>22</v>
      </c>
      <c r="G18" s="15" t="s">
        <v>39</v>
      </c>
      <c r="H18" s="15" t="s">
        <v>29</v>
      </c>
      <c r="I18" s="16">
        <v>286.3</v>
      </c>
      <c r="J18" s="16">
        <v>0</v>
      </c>
      <c r="K18" s="16">
        <v>0</v>
      </c>
      <c r="L18" s="16">
        <v>0</v>
      </c>
      <c r="M18" s="9">
        <f t="shared" si="0"/>
        <v>0</v>
      </c>
      <c r="N18" s="9">
        <f t="shared" si="1"/>
        <v>286.3</v>
      </c>
    </row>
    <row r="19" spans="1:14" ht="52.5" customHeight="1" x14ac:dyDescent="0.3">
      <c r="A19" s="56" t="s">
        <v>44</v>
      </c>
      <c r="B19" s="56"/>
      <c r="C19" s="58"/>
      <c r="D19" s="14" t="s">
        <v>90</v>
      </c>
      <c r="E19" s="15" t="s">
        <v>21</v>
      </c>
      <c r="F19" s="15" t="s">
        <v>22</v>
      </c>
      <c r="G19" s="15" t="s">
        <v>39</v>
      </c>
      <c r="H19" s="15" t="s">
        <v>27</v>
      </c>
      <c r="I19" s="18">
        <v>74.150000000000006</v>
      </c>
      <c r="J19" s="18">
        <v>0</v>
      </c>
      <c r="K19" s="18">
        <v>0</v>
      </c>
      <c r="L19" s="18">
        <v>0</v>
      </c>
      <c r="M19" s="9">
        <f t="shared" si="0"/>
        <v>0</v>
      </c>
      <c r="N19" s="9">
        <f t="shared" si="1"/>
        <v>74.150000000000006</v>
      </c>
    </row>
    <row r="20" spans="1:14" ht="93.75" customHeight="1" x14ac:dyDescent="0.3">
      <c r="A20" s="5" t="s">
        <v>44</v>
      </c>
      <c r="B20" s="5"/>
      <c r="C20" s="38" t="s">
        <v>40</v>
      </c>
      <c r="D20" s="14" t="s">
        <v>90</v>
      </c>
      <c r="E20" s="19" t="s">
        <v>21</v>
      </c>
      <c r="F20" s="19" t="s">
        <v>22</v>
      </c>
      <c r="G20" s="37" t="s">
        <v>84</v>
      </c>
      <c r="H20" s="19" t="s">
        <v>29</v>
      </c>
      <c r="I20" s="18">
        <v>170.3</v>
      </c>
      <c r="J20" s="18">
        <f>170.3+10.9</f>
        <v>181.20000000000002</v>
      </c>
      <c r="K20" s="18">
        <v>170.3</v>
      </c>
      <c r="L20" s="18">
        <f t="shared" ref="L20:L27" si="2">K20</f>
        <v>170.3</v>
      </c>
      <c r="M20" s="9">
        <f t="shared" si="0"/>
        <v>170.3</v>
      </c>
      <c r="N20" s="9">
        <f t="shared" si="1"/>
        <v>862.39999999999986</v>
      </c>
    </row>
    <row r="21" spans="1:14" ht="45" customHeight="1" x14ac:dyDescent="0.3">
      <c r="A21" s="69" t="s">
        <v>45</v>
      </c>
      <c r="B21" s="69"/>
      <c r="C21" s="57" t="s">
        <v>41</v>
      </c>
      <c r="D21" s="61" t="s">
        <v>90</v>
      </c>
      <c r="E21" s="51" t="s">
        <v>21</v>
      </c>
      <c r="F21" s="51" t="s">
        <v>22</v>
      </c>
      <c r="G21" s="53" t="s">
        <v>80</v>
      </c>
      <c r="H21" s="53" t="s">
        <v>93</v>
      </c>
      <c r="I21" s="47">
        <v>3319.77</v>
      </c>
      <c r="J21" s="47">
        <v>2796.86</v>
      </c>
      <c r="K21" s="47">
        <f>3144.43-34.81-0.04</f>
        <v>3109.58</v>
      </c>
      <c r="L21" s="47">
        <v>3144.43</v>
      </c>
      <c r="M21" s="49">
        <f>L21</f>
        <v>3144.43</v>
      </c>
      <c r="N21" s="49">
        <f t="shared" si="1"/>
        <v>15515.07</v>
      </c>
    </row>
    <row r="22" spans="1:14" ht="24.75" customHeight="1" x14ac:dyDescent="0.3">
      <c r="A22" s="70"/>
      <c r="B22" s="70"/>
      <c r="C22" s="58"/>
      <c r="D22" s="62"/>
      <c r="E22" s="52"/>
      <c r="F22" s="52"/>
      <c r="G22" s="54"/>
      <c r="H22" s="54"/>
      <c r="I22" s="48"/>
      <c r="J22" s="48"/>
      <c r="K22" s="48"/>
      <c r="L22" s="48"/>
      <c r="M22" s="50"/>
      <c r="N22" s="50"/>
    </row>
    <row r="23" spans="1:14" ht="81" customHeight="1" x14ac:dyDescent="0.3">
      <c r="A23" s="5" t="s">
        <v>46</v>
      </c>
      <c r="B23" s="5"/>
      <c r="C23" s="20" t="s">
        <v>50</v>
      </c>
      <c r="D23" s="14" t="s">
        <v>90</v>
      </c>
      <c r="E23" s="15" t="s">
        <v>21</v>
      </c>
      <c r="F23" s="15" t="s">
        <v>22</v>
      </c>
      <c r="G23" s="15" t="s">
        <v>51</v>
      </c>
      <c r="H23" s="15" t="s">
        <v>29</v>
      </c>
      <c r="I23" s="16">
        <v>32.29</v>
      </c>
      <c r="J23" s="16">
        <v>0</v>
      </c>
      <c r="K23" s="16">
        <v>0</v>
      </c>
      <c r="L23" s="16">
        <v>0</v>
      </c>
      <c r="M23" s="9">
        <f t="shared" si="0"/>
        <v>0</v>
      </c>
      <c r="N23" s="9">
        <f t="shared" si="1"/>
        <v>32.29</v>
      </c>
    </row>
    <row r="24" spans="1:14" ht="109.5" customHeight="1" x14ac:dyDescent="0.3">
      <c r="A24" s="5" t="s">
        <v>47</v>
      </c>
      <c r="B24" s="5"/>
      <c r="C24" s="20" t="s">
        <v>42</v>
      </c>
      <c r="D24" s="14" t="s">
        <v>90</v>
      </c>
      <c r="E24" s="15" t="s">
        <v>21</v>
      </c>
      <c r="F24" s="15" t="s">
        <v>22</v>
      </c>
      <c r="G24" s="33" t="s">
        <v>87</v>
      </c>
      <c r="H24" s="15" t="s">
        <v>29</v>
      </c>
      <c r="I24" s="16">
        <v>58.97</v>
      </c>
      <c r="J24" s="16">
        <v>247.96</v>
      </c>
      <c r="K24" s="16">
        <v>547.25</v>
      </c>
      <c r="L24" s="16">
        <v>547.25</v>
      </c>
      <c r="M24" s="16">
        <v>547.25</v>
      </c>
      <c r="N24" s="9">
        <f t="shared" si="1"/>
        <v>1948.68</v>
      </c>
    </row>
    <row r="25" spans="1:14" ht="113.25" customHeight="1" x14ac:dyDescent="0.3">
      <c r="A25" s="5" t="s">
        <v>48</v>
      </c>
      <c r="B25" s="5"/>
      <c r="C25" s="20" t="s">
        <v>65</v>
      </c>
      <c r="D25" s="14" t="s">
        <v>90</v>
      </c>
      <c r="E25" s="15" t="s">
        <v>21</v>
      </c>
      <c r="F25" s="15" t="s">
        <v>22</v>
      </c>
      <c r="G25" s="15" t="s">
        <v>66</v>
      </c>
      <c r="H25" s="15" t="s">
        <v>29</v>
      </c>
      <c r="I25" s="16">
        <v>5.53</v>
      </c>
      <c r="J25" s="16">
        <v>0</v>
      </c>
      <c r="K25" s="16">
        <v>0</v>
      </c>
      <c r="L25" s="16">
        <v>0</v>
      </c>
      <c r="M25" s="9">
        <f t="shared" si="0"/>
        <v>0</v>
      </c>
      <c r="N25" s="9">
        <f t="shared" si="1"/>
        <v>5.53</v>
      </c>
    </row>
    <row r="26" spans="1:14" ht="69.75" customHeight="1" x14ac:dyDescent="0.3">
      <c r="A26" s="5" t="s">
        <v>52</v>
      </c>
      <c r="B26" s="5"/>
      <c r="C26" s="20" t="s">
        <v>43</v>
      </c>
      <c r="D26" s="14" t="s">
        <v>90</v>
      </c>
      <c r="E26" s="15" t="s">
        <v>21</v>
      </c>
      <c r="F26" s="15" t="s">
        <v>22</v>
      </c>
      <c r="G26" s="33" t="s">
        <v>88</v>
      </c>
      <c r="H26" s="15" t="s">
        <v>29</v>
      </c>
      <c r="I26" s="16">
        <v>95.42</v>
      </c>
      <c r="J26" s="16">
        <v>72.5</v>
      </c>
      <c r="K26" s="16">
        <v>67</v>
      </c>
      <c r="L26" s="16">
        <f t="shared" si="2"/>
        <v>67</v>
      </c>
      <c r="M26" s="9">
        <f t="shared" si="0"/>
        <v>67</v>
      </c>
      <c r="N26" s="9">
        <f t="shared" si="1"/>
        <v>368.92</v>
      </c>
    </row>
    <row r="27" spans="1:14" ht="46.5" customHeight="1" x14ac:dyDescent="0.3">
      <c r="A27" s="55" t="s">
        <v>64</v>
      </c>
      <c r="B27" s="55"/>
      <c r="C27" s="57" t="s">
        <v>49</v>
      </c>
      <c r="D27" s="61" t="s">
        <v>90</v>
      </c>
      <c r="E27" s="51" t="s">
        <v>21</v>
      </c>
      <c r="F27" s="51" t="s">
        <v>22</v>
      </c>
      <c r="G27" s="53" t="s">
        <v>79</v>
      </c>
      <c r="H27" s="51" t="s">
        <v>92</v>
      </c>
      <c r="I27" s="47">
        <v>769.7</v>
      </c>
      <c r="J27" s="47">
        <v>724.2</v>
      </c>
      <c r="K27" s="47">
        <f>668.36+0.04</f>
        <v>668.4</v>
      </c>
      <c r="L27" s="47">
        <f t="shared" si="2"/>
        <v>668.4</v>
      </c>
      <c r="M27" s="49">
        <f t="shared" si="0"/>
        <v>668.4</v>
      </c>
      <c r="N27" s="49">
        <f t="shared" si="1"/>
        <v>3499.1000000000004</v>
      </c>
    </row>
    <row r="28" spans="1:14" ht="41.25" customHeight="1" x14ac:dyDescent="0.3">
      <c r="A28" s="56"/>
      <c r="B28" s="56"/>
      <c r="C28" s="58"/>
      <c r="D28" s="62"/>
      <c r="E28" s="52"/>
      <c r="F28" s="52"/>
      <c r="G28" s="54"/>
      <c r="H28" s="52"/>
      <c r="I28" s="48"/>
      <c r="J28" s="48"/>
      <c r="K28" s="48"/>
      <c r="L28" s="48"/>
      <c r="M28" s="50"/>
      <c r="N28" s="50"/>
    </row>
    <row r="29" spans="1:14" ht="31.5" customHeight="1" x14ac:dyDescent="0.3">
      <c r="A29" s="55" t="s">
        <v>67</v>
      </c>
      <c r="B29" s="55"/>
      <c r="C29" s="57" t="s">
        <v>53</v>
      </c>
      <c r="D29" s="61" t="s">
        <v>90</v>
      </c>
      <c r="E29" s="15" t="s">
        <v>21</v>
      </c>
      <c r="F29" s="15" t="s">
        <v>22</v>
      </c>
      <c r="G29" s="15" t="s">
        <v>54</v>
      </c>
      <c r="H29" s="15" t="s">
        <v>29</v>
      </c>
      <c r="I29" s="16">
        <v>250</v>
      </c>
      <c r="J29" s="16">
        <v>0</v>
      </c>
      <c r="K29" s="16">
        <v>0</v>
      </c>
      <c r="L29" s="16">
        <v>0</v>
      </c>
      <c r="M29" s="9">
        <f t="shared" si="0"/>
        <v>0</v>
      </c>
      <c r="N29" s="9">
        <f t="shared" si="1"/>
        <v>250</v>
      </c>
    </row>
    <row r="30" spans="1:14" ht="52.5" customHeight="1" x14ac:dyDescent="0.3">
      <c r="A30" s="56"/>
      <c r="B30" s="56"/>
      <c r="C30" s="58"/>
      <c r="D30" s="62"/>
      <c r="E30" s="15" t="s">
        <v>21</v>
      </c>
      <c r="F30" s="15" t="s">
        <v>22</v>
      </c>
      <c r="G30" s="15" t="s">
        <v>54</v>
      </c>
      <c r="H30" s="15" t="s">
        <v>27</v>
      </c>
      <c r="I30" s="16">
        <v>250</v>
      </c>
      <c r="J30" s="16">
        <v>0</v>
      </c>
      <c r="K30" s="16">
        <v>0</v>
      </c>
      <c r="L30" s="16">
        <v>0</v>
      </c>
      <c r="M30" s="9">
        <f t="shared" si="0"/>
        <v>0</v>
      </c>
      <c r="N30" s="9">
        <f t="shared" si="1"/>
        <v>250</v>
      </c>
    </row>
    <row r="31" spans="1:14" ht="80.25" customHeight="1" x14ac:dyDescent="0.3">
      <c r="A31" s="41" t="s">
        <v>68</v>
      </c>
      <c r="B31" s="41"/>
      <c r="C31" s="40" t="s">
        <v>69</v>
      </c>
      <c r="D31" s="42" t="s">
        <v>90</v>
      </c>
      <c r="E31" s="15" t="s">
        <v>21</v>
      </c>
      <c r="F31" s="15" t="s">
        <v>22</v>
      </c>
      <c r="G31" s="15" t="s">
        <v>70</v>
      </c>
      <c r="H31" s="15" t="s">
        <v>29</v>
      </c>
      <c r="I31" s="16">
        <v>0</v>
      </c>
      <c r="J31" s="16">
        <v>325</v>
      </c>
      <c r="K31" s="16">
        <v>0</v>
      </c>
      <c r="L31" s="16">
        <v>0</v>
      </c>
      <c r="M31" s="9">
        <f t="shared" si="0"/>
        <v>0</v>
      </c>
      <c r="N31" s="9">
        <f t="shared" si="1"/>
        <v>325</v>
      </c>
    </row>
    <row r="32" spans="1:14" ht="36" customHeight="1" x14ac:dyDescent="0.3">
      <c r="A32" s="55" t="s">
        <v>71</v>
      </c>
      <c r="B32" s="55"/>
      <c r="C32" s="57" t="s">
        <v>72</v>
      </c>
      <c r="D32" s="59" t="s">
        <v>90</v>
      </c>
      <c r="E32" s="51" t="s">
        <v>21</v>
      </c>
      <c r="F32" s="51" t="s">
        <v>22</v>
      </c>
      <c r="G32" s="51" t="s">
        <v>54</v>
      </c>
      <c r="H32" s="51" t="s">
        <v>92</v>
      </c>
      <c r="I32" s="47">
        <v>0</v>
      </c>
      <c r="J32" s="47">
        <v>500</v>
      </c>
      <c r="K32" s="47">
        <v>0</v>
      </c>
      <c r="L32" s="47">
        <v>0</v>
      </c>
      <c r="M32" s="49">
        <f t="shared" si="0"/>
        <v>0</v>
      </c>
      <c r="N32" s="49">
        <f t="shared" si="1"/>
        <v>500</v>
      </c>
    </row>
    <row r="33" spans="1:14" ht="36.75" customHeight="1" x14ac:dyDescent="0.3">
      <c r="A33" s="56"/>
      <c r="B33" s="56"/>
      <c r="C33" s="58"/>
      <c r="D33" s="60"/>
      <c r="E33" s="52"/>
      <c r="F33" s="52"/>
      <c r="G33" s="52"/>
      <c r="H33" s="52"/>
      <c r="I33" s="48"/>
      <c r="J33" s="48"/>
      <c r="K33" s="48"/>
      <c r="L33" s="48"/>
      <c r="M33" s="50"/>
      <c r="N33" s="50"/>
    </row>
    <row r="34" spans="1:14" ht="58.5" customHeight="1" x14ac:dyDescent="0.3">
      <c r="A34" s="41" t="s">
        <v>81</v>
      </c>
      <c r="B34" s="41"/>
      <c r="C34" s="40" t="s">
        <v>82</v>
      </c>
      <c r="D34" s="36" t="s">
        <v>90</v>
      </c>
      <c r="E34" s="15" t="s">
        <v>21</v>
      </c>
      <c r="F34" s="15" t="s">
        <v>22</v>
      </c>
      <c r="G34" s="15" t="s">
        <v>83</v>
      </c>
      <c r="H34" s="15" t="s">
        <v>29</v>
      </c>
      <c r="I34" s="16">
        <v>0</v>
      </c>
      <c r="J34" s="16">
        <v>0</v>
      </c>
      <c r="K34" s="16">
        <v>1200</v>
      </c>
      <c r="L34" s="16">
        <v>1200</v>
      </c>
      <c r="M34" s="16">
        <v>1200</v>
      </c>
      <c r="N34" s="9">
        <f>K34+L34+M34</f>
        <v>3600</v>
      </c>
    </row>
    <row r="35" spans="1:14" ht="107.25" customHeight="1" x14ac:dyDescent="0.3">
      <c r="A35" s="41" t="s">
        <v>94</v>
      </c>
      <c r="B35" s="41"/>
      <c r="C35" s="40" t="s">
        <v>95</v>
      </c>
      <c r="D35" s="36" t="s">
        <v>90</v>
      </c>
      <c r="E35" s="15" t="s">
        <v>21</v>
      </c>
      <c r="F35" s="15" t="s">
        <v>22</v>
      </c>
      <c r="G35" s="15" t="s">
        <v>96</v>
      </c>
      <c r="H35" s="15" t="s">
        <v>29</v>
      </c>
      <c r="I35" s="16">
        <v>0</v>
      </c>
      <c r="J35" s="16">
        <v>0</v>
      </c>
      <c r="K35" s="16">
        <v>34.81</v>
      </c>
      <c r="L35" s="16">
        <v>0</v>
      </c>
      <c r="M35" s="16">
        <v>0</v>
      </c>
      <c r="N35" s="9">
        <f>K35+L35+M35</f>
        <v>34.81</v>
      </c>
    </row>
    <row r="36" spans="1:14" s="3" customFormat="1" ht="26.4" x14ac:dyDescent="0.3">
      <c r="A36" s="6">
        <v>2</v>
      </c>
      <c r="B36" s="6" t="s">
        <v>8</v>
      </c>
      <c r="C36" s="6" t="s">
        <v>76</v>
      </c>
      <c r="D36" s="6" t="s">
        <v>6</v>
      </c>
      <c r="E36" s="11"/>
      <c r="F36" s="11"/>
      <c r="G36" s="12"/>
      <c r="H36" s="11"/>
      <c r="I36" s="7">
        <f>SUM(I38:I39)</f>
        <v>304.5</v>
      </c>
      <c r="J36" s="7">
        <f>J40</f>
        <v>300</v>
      </c>
      <c r="K36" s="7">
        <f>K40</f>
        <v>300</v>
      </c>
      <c r="L36" s="7">
        <f>L40</f>
        <v>300</v>
      </c>
      <c r="M36" s="7">
        <f t="shared" si="0"/>
        <v>300</v>
      </c>
      <c r="N36" s="7">
        <f t="shared" si="1"/>
        <v>1504.5</v>
      </c>
    </row>
    <row r="37" spans="1:14" s="43" customFormat="1" ht="13.2" x14ac:dyDescent="0.3">
      <c r="A37" s="5"/>
      <c r="B37" s="5"/>
      <c r="C37" s="5"/>
      <c r="D37" s="5" t="s">
        <v>7</v>
      </c>
      <c r="E37" s="12"/>
      <c r="F37" s="12"/>
      <c r="G37" s="12"/>
      <c r="H37" s="12"/>
      <c r="I37" s="9"/>
      <c r="J37" s="9"/>
      <c r="K37" s="9"/>
      <c r="L37" s="9"/>
      <c r="M37" s="9"/>
      <c r="N37" s="9"/>
    </row>
    <row r="38" spans="1:14" s="43" customFormat="1" ht="52.8" x14ac:dyDescent="0.3">
      <c r="A38" s="21" t="s">
        <v>14</v>
      </c>
      <c r="B38" s="5"/>
      <c r="C38" s="22" t="s">
        <v>28</v>
      </c>
      <c r="D38" s="5" t="s">
        <v>90</v>
      </c>
      <c r="E38" s="23" t="s">
        <v>21</v>
      </c>
      <c r="F38" s="23" t="s">
        <v>22</v>
      </c>
      <c r="G38" s="23" t="s">
        <v>60</v>
      </c>
      <c r="H38" s="23" t="s">
        <v>29</v>
      </c>
      <c r="I38" s="24">
        <v>300</v>
      </c>
      <c r="J38" s="24">
        <v>0</v>
      </c>
      <c r="K38" s="24">
        <v>0</v>
      </c>
      <c r="L38" s="24">
        <v>0</v>
      </c>
      <c r="M38" s="9">
        <f t="shared" si="0"/>
        <v>0</v>
      </c>
      <c r="N38" s="9">
        <f t="shared" si="1"/>
        <v>300</v>
      </c>
    </row>
    <row r="39" spans="1:14" s="43" customFormat="1" ht="52.8" x14ac:dyDescent="0.3">
      <c r="A39" s="21" t="s">
        <v>15</v>
      </c>
      <c r="B39" s="5"/>
      <c r="C39" s="25" t="s">
        <v>30</v>
      </c>
      <c r="D39" s="5" t="s">
        <v>90</v>
      </c>
      <c r="E39" s="23" t="s">
        <v>21</v>
      </c>
      <c r="F39" s="23" t="s">
        <v>22</v>
      </c>
      <c r="G39" s="23" t="s">
        <v>61</v>
      </c>
      <c r="H39" s="23" t="s">
        <v>29</v>
      </c>
      <c r="I39" s="24">
        <v>4.5</v>
      </c>
      <c r="J39" s="24">
        <v>0</v>
      </c>
      <c r="K39" s="24">
        <v>0</v>
      </c>
      <c r="L39" s="24">
        <v>0</v>
      </c>
      <c r="M39" s="9">
        <f t="shared" si="0"/>
        <v>0</v>
      </c>
      <c r="N39" s="9">
        <f t="shared" si="1"/>
        <v>4.5</v>
      </c>
    </row>
    <row r="40" spans="1:14" s="43" customFormat="1" ht="68.25" customHeight="1" x14ac:dyDescent="0.3">
      <c r="A40" s="21" t="s">
        <v>59</v>
      </c>
      <c r="B40" s="5"/>
      <c r="C40" s="26" t="s">
        <v>62</v>
      </c>
      <c r="D40" s="5" t="s">
        <v>90</v>
      </c>
      <c r="E40" s="23" t="s">
        <v>21</v>
      </c>
      <c r="F40" s="23" t="s">
        <v>22</v>
      </c>
      <c r="G40" s="12" t="s">
        <v>86</v>
      </c>
      <c r="H40" s="23" t="s">
        <v>29</v>
      </c>
      <c r="I40" s="24">
        <v>0</v>
      </c>
      <c r="J40" s="24">
        <v>300</v>
      </c>
      <c r="K40" s="24">
        <v>300</v>
      </c>
      <c r="L40" s="24">
        <v>300</v>
      </c>
      <c r="M40" s="9">
        <f t="shared" si="0"/>
        <v>300</v>
      </c>
      <c r="N40" s="9">
        <f t="shared" si="1"/>
        <v>1200</v>
      </c>
    </row>
    <row r="41" spans="1:14" s="3" customFormat="1" ht="26.4" x14ac:dyDescent="0.3">
      <c r="A41" s="6">
        <v>3</v>
      </c>
      <c r="B41" s="6" t="s">
        <v>16</v>
      </c>
      <c r="C41" s="10" t="s">
        <v>77</v>
      </c>
      <c r="D41" s="6" t="s">
        <v>6</v>
      </c>
      <c r="E41" s="11"/>
      <c r="F41" s="11"/>
      <c r="G41" s="12"/>
      <c r="H41" s="11"/>
      <c r="I41" s="7">
        <f>I43+I44+I45</f>
        <v>1397.02</v>
      </c>
      <c r="J41" s="7">
        <f>J43+J44+J45</f>
        <v>807.72</v>
      </c>
      <c r="K41" s="7">
        <v>500</v>
      </c>
      <c r="L41" s="7">
        <f>L43+L44+L45</f>
        <v>500</v>
      </c>
      <c r="M41" s="7">
        <f t="shared" si="0"/>
        <v>500</v>
      </c>
      <c r="N41" s="7">
        <f t="shared" si="1"/>
        <v>3704.74</v>
      </c>
    </row>
    <row r="42" spans="1:14" s="43" customFormat="1" ht="13.2" x14ac:dyDescent="0.3">
      <c r="A42" s="5"/>
      <c r="B42" s="5"/>
      <c r="C42" s="27"/>
      <c r="D42" s="45" t="s">
        <v>7</v>
      </c>
      <c r="E42" s="28"/>
      <c r="F42" s="28"/>
      <c r="G42" s="28"/>
      <c r="H42" s="28"/>
      <c r="I42" s="29"/>
      <c r="J42" s="29"/>
      <c r="K42" s="29"/>
      <c r="L42" s="29"/>
      <c r="M42" s="9"/>
      <c r="N42" s="9"/>
    </row>
    <row r="43" spans="1:14" s="43" customFormat="1" ht="105.6" x14ac:dyDescent="0.3">
      <c r="A43" s="5" t="s">
        <v>17</v>
      </c>
      <c r="B43" s="44"/>
      <c r="C43" s="30" t="s">
        <v>31</v>
      </c>
      <c r="D43" s="30" t="s">
        <v>18</v>
      </c>
      <c r="E43" s="21"/>
      <c r="F43" s="23" t="s">
        <v>26</v>
      </c>
      <c r="G43" s="12" t="s">
        <v>89</v>
      </c>
      <c r="H43" s="21">
        <v>322</v>
      </c>
      <c r="I43" s="31">
        <v>500</v>
      </c>
      <c r="J43" s="31">
        <v>141.35</v>
      </c>
      <c r="K43" s="31">
        <v>500</v>
      </c>
      <c r="L43" s="32">
        <f>K43</f>
        <v>500</v>
      </c>
      <c r="M43" s="9">
        <f t="shared" si="0"/>
        <v>500</v>
      </c>
      <c r="N43" s="9">
        <f t="shared" si="1"/>
        <v>2141.35</v>
      </c>
    </row>
    <row r="44" spans="1:14" s="43" customFormat="1" ht="82.5" customHeight="1" x14ac:dyDescent="0.3">
      <c r="A44" s="5" t="s">
        <v>33</v>
      </c>
      <c r="B44" s="44"/>
      <c r="C44" s="30" t="s">
        <v>32</v>
      </c>
      <c r="D44" s="30" t="s">
        <v>18</v>
      </c>
      <c r="E44" s="21"/>
      <c r="F44" s="23" t="s">
        <v>26</v>
      </c>
      <c r="G44" s="33" t="s">
        <v>57</v>
      </c>
      <c r="H44" s="34">
        <v>322</v>
      </c>
      <c r="I44" s="34">
        <f>339.45+384.7</f>
        <v>724.15</v>
      </c>
      <c r="J44" s="35">
        <v>484.63</v>
      </c>
      <c r="K44" s="35">
        <v>0</v>
      </c>
      <c r="L44" s="35">
        <f>K44</f>
        <v>0</v>
      </c>
      <c r="M44" s="9">
        <f t="shared" si="0"/>
        <v>0</v>
      </c>
      <c r="N44" s="9">
        <f t="shared" si="1"/>
        <v>1208.78</v>
      </c>
    </row>
    <row r="45" spans="1:14" ht="120" customHeight="1" x14ac:dyDescent="0.3">
      <c r="A45" s="34" t="s">
        <v>55</v>
      </c>
      <c r="B45" s="34"/>
      <c r="C45" s="30" t="s">
        <v>58</v>
      </c>
      <c r="D45" s="30" t="s">
        <v>18</v>
      </c>
      <c r="E45" s="34"/>
      <c r="F45" s="34">
        <v>1003</v>
      </c>
      <c r="G45" s="33" t="s">
        <v>56</v>
      </c>
      <c r="H45" s="34">
        <v>322</v>
      </c>
      <c r="I45" s="34">
        <f>71.04+101.83</f>
        <v>172.87</v>
      </c>
      <c r="J45" s="35">
        <v>181.74</v>
      </c>
      <c r="K45" s="35">
        <v>0</v>
      </c>
      <c r="L45" s="35">
        <f>K45</f>
        <v>0</v>
      </c>
      <c r="M45" s="9">
        <f t="shared" si="0"/>
        <v>0</v>
      </c>
      <c r="N45" s="9">
        <f t="shared" si="1"/>
        <v>354.61</v>
      </c>
    </row>
    <row r="48" spans="1:14" x14ac:dyDescent="0.3">
      <c r="I48" s="72" t="s">
        <v>20</v>
      </c>
      <c r="J48" s="72"/>
      <c r="K48" s="72"/>
    </row>
    <row r="49" spans="1:3" x14ac:dyDescent="0.3">
      <c r="A49" s="64" t="s">
        <v>91</v>
      </c>
      <c r="B49" s="64"/>
      <c r="C49" s="64"/>
    </row>
  </sheetData>
  <mergeCells count="61">
    <mergeCell ref="H1:N1"/>
    <mergeCell ref="A49:C49"/>
    <mergeCell ref="I48:K48"/>
    <mergeCell ref="C18:C19"/>
    <mergeCell ref="A18:A19"/>
    <mergeCell ref="B18:B19"/>
    <mergeCell ref="C27:C28"/>
    <mergeCell ref="D27:D28"/>
    <mergeCell ref="A27:A28"/>
    <mergeCell ref="B27:B28"/>
    <mergeCell ref="D29:D30"/>
    <mergeCell ref="A29:A30"/>
    <mergeCell ref="B29:B30"/>
    <mergeCell ref="C29:C30"/>
    <mergeCell ref="A21:A22"/>
    <mergeCell ref="B21:B22"/>
    <mergeCell ref="C21:C22"/>
    <mergeCell ref="D21:D22"/>
    <mergeCell ref="H2:N3"/>
    <mergeCell ref="H4:N5"/>
    <mergeCell ref="A7:N7"/>
    <mergeCell ref="I8:N8"/>
    <mergeCell ref="A8:A9"/>
    <mergeCell ref="B8:B9"/>
    <mergeCell ref="C8:C9"/>
    <mergeCell ref="D8:D9"/>
    <mergeCell ref="E8:H8"/>
    <mergeCell ref="J21:J22"/>
    <mergeCell ref="K21:K22"/>
    <mergeCell ref="L21:L22"/>
    <mergeCell ref="M21:M22"/>
    <mergeCell ref="N21:N22"/>
    <mergeCell ref="F32:F33"/>
    <mergeCell ref="G32:G33"/>
    <mergeCell ref="H32:H33"/>
    <mergeCell ref="I32:I33"/>
    <mergeCell ref="J32:J33"/>
    <mergeCell ref="A32:A33"/>
    <mergeCell ref="B32:B33"/>
    <mergeCell ref="C32:C33"/>
    <mergeCell ref="D32:D33"/>
    <mergeCell ref="E32:E33"/>
    <mergeCell ref="E27:E28"/>
    <mergeCell ref="F27:F28"/>
    <mergeCell ref="G27:G28"/>
    <mergeCell ref="H27:H28"/>
    <mergeCell ref="J27:J28"/>
    <mergeCell ref="I27:I28"/>
    <mergeCell ref="E21:E22"/>
    <mergeCell ref="F21:F22"/>
    <mergeCell ref="G21:G22"/>
    <mergeCell ref="H21:H22"/>
    <mergeCell ref="I21:I22"/>
    <mergeCell ref="K32:K33"/>
    <mergeCell ref="L32:L33"/>
    <mergeCell ref="M32:M33"/>
    <mergeCell ref="N32:N33"/>
    <mergeCell ref="K27:K28"/>
    <mergeCell ref="L27:L28"/>
    <mergeCell ref="M27:M28"/>
    <mergeCell ref="N27:N28"/>
  </mergeCells>
  <pageMargins left="0.70866141732283472" right="0.31496062992125984" top="0.35433070866141736" bottom="0.35433070866141736" header="0.31496062992125984" footer="0.31496062992125984"/>
  <pageSetup paperSize="9" scale="75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ColWidth="9.109375" defaultRowHeight="10.199999999999999" x14ac:dyDescent="0.2"/>
  <cols>
    <col min="1" max="16384" width="9.109375" style="1"/>
  </cols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D15"/>
  <sheetViews>
    <sheetView workbookViewId="0">
      <selection activeCell="G20" sqref="G20"/>
    </sheetView>
  </sheetViews>
  <sheetFormatPr defaultRowHeight="14.4" x14ac:dyDescent="0.3"/>
  <cols>
    <col min="3" max="3" width="16.33203125" customWidth="1"/>
    <col min="4" max="4" width="12.109375" customWidth="1"/>
  </cols>
  <sheetData>
    <row r="3" spans="3:4" x14ac:dyDescent="0.3">
      <c r="C3" s="2"/>
      <c r="D3" s="2"/>
    </row>
    <row r="4" spans="3:4" x14ac:dyDescent="0.3">
      <c r="C4" s="2"/>
      <c r="D4" s="2"/>
    </row>
    <row r="5" spans="3:4" x14ac:dyDescent="0.3">
      <c r="C5" s="2"/>
      <c r="D5" s="2"/>
    </row>
    <row r="7" spans="3:4" x14ac:dyDescent="0.3">
      <c r="C7" s="2"/>
      <c r="D7" s="2"/>
    </row>
    <row r="8" spans="3:4" x14ac:dyDescent="0.3">
      <c r="C8" s="2"/>
      <c r="D8" s="2"/>
    </row>
    <row r="9" spans="3:4" x14ac:dyDescent="0.3">
      <c r="C9" s="2"/>
      <c r="D9" s="2"/>
    </row>
    <row r="10" spans="3:4" x14ac:dyDescent="0.3">
      <c r="C10" s="2"/>
      <c r="D10" s="2"/>
    </row>
    <row r="11" spans="3:4" x14ac:dyDescent="0.3">
      <c r="C11" s="2"/>
      <c r="D11" s="2"/>
    </row>
    <row r="12" spans="3:4" x14ac:dyDescent="0.3">
      <c r="C12" s="2"/>
      <c r="D12" s="2"/>
    </row>
    <row r="13" spans="3:4" x14ac:dyDescent="0.3">
      <c r="C13" s="2"/>
      <c r="D13" s="2"/>
    </row>
    <row r="14" spans="3:4" x14ac:dyDescent="0.3">
      <c r="C14" s="2"/>
      <c r="D14" s="2"/>
    </row>
    <row r="15" spans="3:4" x14ac:dyDescent="0.3">
      <c r="C15" s="2"/>
      <c r="D15" s="2"/>
    </row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1</vt:lpstr>
      <vt:lpstr>прил 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2016-02-25T02:47:40Z</dcterms:modified>
</cp:coreProperties>
</file>