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M7" i="1"/>
  <c r="L7"/>
  <c r="M48"/>
  <c r="M52"/>
  <c r="M51"/>
  <c r="L48"/>
  <c r="L51"/>
  <c r="L52"/>
  <c r="M29"/>
  <c r="M47"/>
  <c r="M45"/>
  <c r="M44"/>
  <c r="M41"/>
  <c r="M39"/>
  <c r="M38"/>
  <c r="M37"/>
  <c r="M36"/>
  <c r="M34"/>
  <c r="M33"/>
  <c r="M32"/>
  <c r="L29"/>
  <c r="L47"/>
  <c r="L45"/>
  <c r="L44"/>
  <c r="L41"/>
  <c r="L39"/>
  <c r="L38"/>
  <c r="L37"/>
  <c r="L36"/>
  <c r="L34"/>
  <c r="L33"/>
  <c r="L32"/>
  <c r="M15"/>
  <c r="M28"/>
  <c r="M27"/>
  <c r="M25"/>
  <c r="M23"/>
  <c r="M22"/>
  <c r="M21"/>
  <c r="M20"/>
  <c r="M19"/>
  <c r="L15"/>
  <c r="L28"/>
  <c r="L27"/>
  <c r="L25"/>
  <c r="L23"/>
  <c r="L22"/>
  <c r="L21"/>
  <c r="L20"/>
  <c r="L19"/>
  <c r="M9"/>
  <c r="M12"/>
  <c r="M14"/>
  <c r="L9"/>
  <c r="L14"/>
  <c r="L12"/>
  <c r="I15"/>
  <c r="I19"/>
  <c r="I23"/>
  <c r="I25"/>
  <c r="I32"/>
  <c r="I29" s="1"/>
  <c r="I12"/>
  <c r="I9" s="1"/>
  <c r="J12"/>
  <c r="J9"/>
  <c r="K9"/>
  <c r="I7" l="1"/>
  <c r="I48"/>
  <c r="J48"/>
  <c r="J19"/>
  <c r="J15" s="1"/>
  <c r="J47" l="1"/>
  <c r="I47"/>
  <c r="K51" l="1"/>
  <c r="K47"/>
  <c r="K38"/>
  <c r="K37"/>
  <c r="K36"/>
  <c r="K32"/>
  <c r="K20"/>
  <c r="K48" l="1"/>
  <c r="K15"/>
  <c r="J29" l="1"/>
  <c r="J7" s="1"/>
  <c r="K29"/>
  <c r="K7" s="1"/>
</calcChain>
</file>

<file path=xl/sharedStrings.xml><?xml version="1.0" encoding="utf-8"?>
<sst xmlns="http://schemas.openxmlformats.org/spreadsheetml/2006/main" count="200" uniqueCount="117">
  <si>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</si>
  <si>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</si>
  <si>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</si>
  <si>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</si>
  <si>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</si>
  <si>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</si>
  <si>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</si>
  <si>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</si>
  <si>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</si>
  <si>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</si>
  <si>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</si>
  <si>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2.1.</t>
  </si>
  <si>
    <t>2.2.</t>
  </si>
  <si>
    <t>2.3.</t>
  </si>
  <si>
    <t>2.4.</t>
  </si>
  <si>
    <t>2.5.</t>
  </si>
  <si>
    <t>2.6.</t>
  </si>
  <si>
    <t>Подпрограмма 3</t>
  </si>
  <si>
    <t>3.1.</t>
  </si>
  <si>
    <t>отдел спорта, туризма и молодежной политики Администрации города Шарыпово</t>
  </si>
  <si>
    <t>отдел СТиМП Администрации города Шарыпово</t>
  </si>
  <si>
    <t>Наименование ГРБС</t>
  </si>
  <si>
    <t>Л.А. Когданина</t>
  </si>
  <si>
    <t>033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</si>
  <si>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</si>
  <si>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</si>
  <si>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</si>
  <si>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</si>
  <si>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2.7.</t>
  </si>
  <si>
    <t>"Развитие детско-юношеского спорта и системы подготовки спортивного резерва"</t>
  </si>
  <si>
    <t>"Развитие массовых видов спорта среди детей и подростков в системе подготовки спортивного резерва"</t>
  </si>
  <si>
    <t>3.3.</t>
  </si>
  <si>
    <t>3.4.</t>
  </si>
  <si>
    <t>3.5.</t>
  </si>
  <si>
    <t>3.6.</t>
  </si>
  <si>
    <t>3.7.</t>
  </si>
  <si>
    <t>3.8.</t>
  </si>
  <si>
    <t>Подпрограмма 4</t>
  </si>
  <si>
    <t>"Управление развитием отрасли физической культуры и спорта"</t>
  </si>
  <si>
    <t>4.1.</t>
  </si>
  <si>
    <t>2.8.</t>
  </si>
  <si>
    <t>Отдел спорта, туризма и молодежной политики  Администрации города  Шарыпово</t>
  </si>
  <si>
    <t>11 01</t>
  </si>
  <si>
    <t>1.1.   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</si>
  <si>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</si>
  <si>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>Отдел спорта, туризма и молодежной политики Администрации города Шарыпово</t>
  </si>
  <si>
    <t>07 02</t>
  </si>
  <si>
    <t>0628542</t>
  </si>
  <si>
    <t>611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</si>
  <si>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</si>
  <si>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</si>
  <si>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</si>
  <si>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</si>
  <si>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 xml:space="preserve">Задача 2
 Развитие кадровой политики подготовки спортивного резерва.
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</si>
  <si>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</si>
  <si>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</si>
  <si>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</si>
  <si>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</si>
  <si>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0628544</t>
  </si>
  <si>
    <t>0618540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</si>
  <si>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</si>
  <si>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</si>
  <si>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</si>
  <si>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</si>
  <si>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</si>
  <si>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</si>
  <si>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</si>
  <si>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</si>
  <si>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</si>
  <si>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</si>
  <si>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</si>
  <si>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</si>
  <si>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07 07</t>
  </si>
  <si>
    <t>0648516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</si>
  <si>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</si>
  <si>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2.9.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</si>
  <si>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</si>
  <si>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</si>
  <si>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>3.2.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</si>
  <si>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</si>
  <si>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</si>
  <si>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</si>
  <si>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</si>
  <si>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2.10.</t>
  </si>
  <si>
    <t>4.2.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</si>
  <si>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</si>
  <si>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0648554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</si>
  <si>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</si>
  <si>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1.2.</t>
  </si>
  <si>
    <t>1.2.   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</si>
  <si>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Муниципальное автономное учреждение «Центр физкультурно-спортивной подготовки»</t>
  </si>
  <si>
    <t>0618541</t>
  </si>
  <si>
    <t>810</t>
  </si>
  <si>
    <t>121                  122                                          244</t>
  </si>
  <si>
    <t>Мероприятие 2.4 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</si>
  <si>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0637702</t>
  </si>
  <si>
    <t>612</t>
  </si>
  <si>
    <t>3.9.</t>
  </si>
  <si>
    <t>0702</t>
  </si>
  <si>
    <t>0638757</t>
  </si>
  <si>
    <t>3.10.</t>
  </si>
  <si>
    <t>Задача 3                         Развитие кадровой политики подготовки спортивного резерва</t>
  </si>
  <si>
    <t>Мероприятие 2.5 Софинансирование расходов на приобретение спортивного специализированного оборудования, инвентаря,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и в 2014 году в рамках подпрограммы "Развитие массовых видов спорта среди детей и подростков в системе подготовки спортивного резерва"</t>
  </si>
  <si>
    <t>2.11.</t>
  </si>
  <si>
    <t>0622520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</si>
  <si>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</si>
  <si>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«Развитие массовых видов спорта среди детей и подростков в системе подготовки спортивного резерва"</t>
  </si>
  <si>
    <t>0637436</t>
  </si>
  <si>
    <t>3.11.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</si>
  <si>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</si>
  <si>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0632520</t>
  </si>
  <si>
    <t>3.12.</t>
  </si>
  <si>
    <t>Приложение №3 к муниципальной программе "Развитие физической культуры и спорта в городе Шарыпово" на 2014-2017 годы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</si>
  <si>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"Развитие физической культуры и спорта в городе Шарыпово на 2014-2017 годы" </t>
  </si>
  <si>
    <t>"Развитие физической культуры и спорта в городе Шарыпово на 2014-2017 годы"</t>
  </si>
  <si>
    <t>«Формирование здорового образа жизни через развитие массовой физической культуры и спорта" на 2014-2017 годы»</t>
  </si>
  <si>
    <t>Итого за период 2014-2017гг.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</si>
</sst>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wrapText="1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abSelected="1" topLeftCell="C1" zoomScale="90" zoomScaleNormal="90" workbookViewId="0">
      <selection activeCell="I11" sqref="I11"/>
    </sheetView>
  </sheetViews>
  <sheetFormatPr defaultRowHeight="15"/>
  <cols>
    <col min="1" max="1" width="4.5703125" style="42" customWidth="1"/>
    <col min="2" max="2" width="17.28515625" style="42" customWidth="1"/>
    <col min="3" max="3" width="44.42578125" style="42" customWidth="1"/>
    <col min="4" max="4" width="23.140625" style="42" customWidth="1"/>
    <col min="5" max="6" width="9.140625" style="42"/>
    <col min="7" max="7" width="9.140625" style="21" customWidth="1"/>
    <col min="8" max="8" width="9.28515625" style="42" customWidth="1"/>
    <col min="9" max="9" width="12.42578125" style="42" customWidth="1"/>
    <col min="10" max="11" width="13.28515625" style="42" customWidth="1"/>
    <col min="12" max="12" width="13.28515625" style="46" customWidth="1"/>
    <col min="13" max="13" width="15.85546875" style="42" customWidth="1"/>
    <col min="14" max="15" width="9.140625" style="42"/>
    <col min="16" max="18" width="10.28515625" style="42" bestFit="1" customWidth="1"/>
    <col min="19" max="16384" width="9.140625" style="42"/>
  </cols>
  <sheetData>
    <row r="1" spans="1:14">
      <c r="H1" s="57" t="s">
        <v>112</v>
      </c>
      <c r="I1" s="57"/>
      <c r="J1" s="57"/>
      <c r="K1" s="57"/>
      <c r="L1" s="57"/>
      <c r="M1" s="57"/>
    </row>
    <row r="2" spans="1:14" ht="19.5" customHeight="1">
      <c r="H2" s="57"/>
      <c r="I2" s="57"/>
      <c r="J2" s="57"/>
      <c r="K2" s="57"/>
      <c r="L2" s="57"/>
      <c r="M2" s="57"/>
    </row>
    <row r="4" spans="1:14" ht="39" customHeight="1">
      <c r="A4" s="59" t="s">
        <v>113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>
      <c r="A5" s="51"/>
      <c r="B5" s="51" t="s">
        <v>26</v>
      </c>
      <c r="C5" s="51" t="s">
        <v>27</v>
      </c>
      <c r="D5" s="51" t="s">
        <v>21</v>
      </c>
      <c r="E5" s="60" t="s">
        <v>0</v>
      </c>
      <c r="F5" s="61"/>
      <c r="G5" s="61"/>
      <c r="H5" s="62"/>
      <c r="I5" s="60" t="s">
        <v>1</v>
      </c>
      <c r="J5" s="61"/>
      <c r="K5" s="61"/>
      <c r="L5" s="61"/>
      <c r="M5" s="62"/>
    </row>
    <row r="6" spans="1:14" ht="111.75" customHeight="1">
      <c r="A6" s="52"/>
      <c r="B6" s="52"/>
      <c r="C6" s="52"/>
      <c r="D6" s="52"/>
      <c r="E6" s="43" t="s">
        <v>2</v>
      </c>
      <c r="F6" s="43" t="s">
        <v>3</v>
      </c>
      <c r="G6" s="22" t="s">
        <v>4</v>
      </c>
      <c r="H6" s="43" t="s">
        <v>5</v>
      </c>
      <c r="I6" s="43">
        <v>2014</v>
      </c>
      <c r="J6" s="43">
        <v>2015</v>
      </c>
      <c r="K6" s="43">
        <v>2016</v>
      </c>
      <c r="L6" s="47">
        <v>2017</v>
      </c>
      <c r="M6" s="48" t="s">
        <v>116</v>
      </c>
    </row>
    <row r="7" spans="1:14" s="23" customFormat="1" ht="50.25" customHeight="1">
      <c r="A7" s="6"/>
      <c r="B7" s="6" t="s">
        <v>25</v>
      </c>
      <c r="C7" s="6" t="s">
        <v>114</v>
      </c>
      <c r="D7" s="6" t="s">
        <v>6</v>
      </c>
      <c r="E7" s="3"/>
      <c r="F7" s="3"/>
      <c r="G7" s="4"/>
      <c r="H7" s="3"/>
      <c r="I7" s="36">
        <f>I9+I15+I29+I48</f>
        <v>52740.959999999999</v>
      </c>
      <c r="J7" s="36">
        <f>J9+J15+J29+J48</f>
        <v>53297.110000000008</v>
      </c>
      <c r="K7" s="36">
        <f>K9+K15+K29+K48</f>
        <v>53297.110000000008</v>
      </c>
      <c r="L7" s="36">
        <f>L9+L15+L29+L48</f>
        <v>53297.110000000008</v>
      </c>
      <c r="M7" s="36">
        <f>M9+M15+M29+M48</f>
        <v>212632.28999999998</v>
      </c>
    </row>
    <row r="8" spans="1:14">
      <c r="A8" s="43"/>
      <c r="B8" s="43"/>
      <c r="C8" s="43"/>
      <c r="D8" s="43" t="s">
        <v>7</v>
      </c>
      <c r="E8" s="5"/>
      <c r="F8" s="5"/>
      <c r="G8" s="4"/>
      <c r="H8" s="5"/>
      <c r="I8" s="5"/>
      <c r="J8" s="5"/>
      <c r="K8" s="5"/>
      <c r="L8" s="5"/>
      <c r="M8" s="3"/>
    </row>
    <row r="9" spans="1:14" s="23" customFormat="1" ht="42.75">
      <c r="A9" s="6">
        <v>1</v>
      </c>
      <c r="B9" s="6" t="s">
        <v>9</v>
      </c>
      <c r="C9" s="7" t="s">
        <v>115</v>
      </c>
      <c r="D9" s="6" t="s">
        <v>6</v>
      </c>
      <c r="E9" s="8"/>
      <c r="F9" s="8"/>
      <c r="G9" s="9"/>
      <c r="H9" s="8"/>
      <c r="I9" s="3">
        <f>SUM(I12:I14)</f>
        <v>30749.54</v>
      </c>
      <c r="J9" s="3">
        <f t="shared" ref="J9:K9" si="0">SUM(J12:J14)</f>
        <v>33459.01</v>
      </c>
      <c r="K9" s="3">
        <f t="shared" si="0"/>
        <v>33459.01</v>
      </c>
      <c r="L9" s="3">
        <f>L12+L14</f>
        <v>33459.01</v>
      </c>
      <c r="M9" s="3">
        <f>M12+M14</f>
        <v>131126.57</v>
      </c>
    </row>
    <row r="10" spans="1:14" s="23" customFormat="1">
      <c r="A10" s="6"/>
      <c r="B10" s="6"/>
      <c r="C10" s="7"/>
      <c r="D10" s="43" t="s">
        <v>7</v>
      </c>
      <c r="E10" s="8"/>
      <c r="F10" s="8"/>
      <c r="G10" s="9"/>
      <c r="H10" s="8"/>
      <c r="I10" s="3"/>
      <c r="J10" s="3"/>
      <c r="K10" s="3"/>
      <c r="L10" s="3"/>
      <c r="M10" s="3"/>
    </row>
    <row r="11" spans="1:14" ht="60">
      <c r="A11" s="43"/>
      <c r="B11" s="43"/>
      <c r="C11" s="10"/>
      <c r="D11" s="11" t="s">
        <v>19</v>
      </c>
      <c r="E11" s="40"/>
      <c r="F11" s="40"/>
      <c r="G11" s="40"/>
      <c r="H11" s="40"/>
      <c r="I11" s="12"/>
      <c r="J11" s="12"/>
      <c r="K11" s="12"/>
      <c r="L11" s="12"/>
      <c r="M11" s="13"/>
    </row>
    <row r="12" spans="1:14" ht="54.75" customHeight="1">
      <c r="A12" s="51" t="s">
        <v>10</v>
      </c>
      <c r="B12" s="51"/>
      <c r="C12" s="63" t="s">
        <v>43</v>
      </c>
      <c r="D12" s="63" t="s">
        <v>41</v>
      </c>
      <c r="E12" s="51">
        <v>33</v>
      </c>
      <c r="F12" s="51" t="s">
        <v>42</v>
      </c>
      <c r="G12" s="55" t="s">
        <v>59</v>
      </c>
      <c r="H12" s="51">
        <v>621</v>
      </c>
      <c r="I12" s="49">
        <f>32109.04-300-1359.5</f>
        <v>30449.54</v>
      </c>
      <c r="J12" s="49">
        <f>33459.01-300</f>
        <v>33159.01</v>
      </c>
      <c r="K12" s="49">
        <v>33159.01</v>
      </c>
      <c r="L12" s="49">
        <f>K12</f>
        <v>33159.01</v>
      </c>
      <c r="M12" s="49">
        <f>L12+K12+J12+I12</f>
        <v>129926.57</v>
      </c>
      <c r="N12" s="24"/>
    </row>
    <row r="13" spans="1:14" ht="44.25" customHeight="1">
      <c r="A13" s="52"/>
      <c r="B13" s="52"/>
      <c r="C13" s="63"/>
      <c r="D13" s="63"/>
      <c r="E13" s="52"/>
      <c r="F13" s="52"/>
      <c r="G13" s="56"/>
      <c r="H13" s="52"/>
      <c r="I13" s="50"/>
      <c r="J13" s="50"/>
      <c r="K13" s="50"/>
      <c r="L13" s="50"/>
      <c r="M13" s="50"/>
      <c r="N13" s="24"/>
    </row>
    <row r="14" spans="1:14" ht="44.25" customHeight="1">
      <c r="A14" s="38" t="s">
        <v>88</v>
      </c>
      <c r="B14" s="38"/>
      <c r="C14" s="43" t="s">
        <v>89</v>
      </c>
      <c r="D14" s="43" t="s">
        <v>90</v>
      </c>
      <c r="E14" s="43">
        <v>33</v>
      </c>
      <c r="F14" s="43" t="s">
        <v>42</v>
      </c>
      <c r="G14" s="9" t="s">
        <v>91</v>
      </c>
      <c r="H14" s="43">
        <v>621</v>
      </c>
      <c r="I14" s="5">
        <v>300</v>
      </c>
      <c r="J14" s="5">
        <v>300</v>
      </c>
      <c r="K14" s="5">
        <v>300</v>
      </c>
      <c r="L14" s="5">
        <f>K14</f>
        <v>300</v>
      </c>
      <c r="M14" s="5">
        <f>L14+K14+J14+I14</f>
        <v>1200</v>
      </c>
      <c r="N14" s="24"/>
    </row>
    <row r="15" spans="1:14" s="23" customFormat="1" ht="42.75">
      <c r="A15" s="6">
        <v>2</v>
      </c>
      <c r="B15" s="6" t="s">
        <v>8</v>
      </c>
      <c r="C15" s="14" t="s">
        <v>29</v>
      </c>
      <c r="D15" s="14" t="s">
        <v>6</v>
      </c>
      <c r="E15" s="15"/>
      <c r="F15" s="15"/>
      <c r="G15" s="41"/>
      <c r="H15" s="15"/>
      <c r="I15" s="16">
        <f>I19+I20+I21+I22+I23+I25+I27+I28</f>
        <v>9854.81</v>
      </c>
      <c r="J15" s="16">
        <f>SUM(J18:J27)</f>
        <v>9266.8500000000022</v>
      </c>
      <c r="K15" s="16">
        <f t="shared" ref="K15" si="1">SUM(K18:K27)</f>
        <v>9266.85</v>
      </c>
      <c r="L15" s="16">
        <f>L19+L20+L21+L22+L23+L25+L27+L28</f>
        <v>9266.85</v>
      </c>
      <c r="M15" s="16">
        <f>M19+M20+M21+M22+M23+M25+M27+M28</f>
        <v>37655.359999999993</v>
      </c>
      <c r="N15" s="25"/>
    </row>
    <row r="16" spans="1:14">
      <c r="A16" s="43"/>
      <c r="B16" s="43"/>
      <c r="C16" s="43"/>
      <c r="D16" s="43" t="s">
        <v>7</v>
      </c>
      <c r="E16" s="9"/>
      <c r="F16" s="9"/>
      <c r="G16" s="9"/>
      <c r="H16" s="9"/>
      <c r="I16" s="5"/>
      <c r="J16" s="5"/>
      <c r="K16" s="5"/>
      <c r="L16" s="5"/>
      <c r="M16" s="3"/>
    </row>
    <row r="17" spans="1:13" ht="42.75" customHeight="1">
      <c r="A17" s="43"/>
      <c r="B17" s="43"/>
      <c r="C17" s="43"/>
      <c r="D17" s="26" t="s">
        <v>20</v>
      </c>
      <c r="E17" s="9"/>
      <c r="F17" s="9"/>
      <c r="G17" s="9"/>
      <c r="H17" s="9"/>
      <c r="I17" s="5"/>
      <c r="J17" s="5"/>
      <c r="K17" s="5"/>
      <c r="L17" s="5"/>
      <c r="M17" s="5"/>
    </row>
    <row r="18" spans="1:13" ht="81.75" customHeight="1">
      <c r="A18" s="18" t="s">
        <v>11</v>
      </c>
      <c r="B18" s="18"/>
      <c r="C18" s="27" t="s">
        <v>44</v>
      </c>
      <c r="D18" s="43"/>
      <c r="E18" s="43"/>
      <c r="F18" s="43"/>
      <c r="G18" s="43"/>
      <c r="H18" s="43"/>
      <c r="I18" s="43"/>
      <c r="J18" s="43"/>
      <c r="K18" s="43"/>
      <c r="L18" s="47"/>
      <c r="M18" s="43"/>
    </row>
    <row r="19" spans="1:13" ht="116.25" customHeight="1">
      <c r="A19" s="43" t="s">
        <v>12</v>
      </c>
      <c r="B19" s="43"/>
      <c r="C19" s="19" t="s">
        <v>87</v>
      </c>
      <c r="D19" s="43" t="s">
        <v>45</v>
      </c>
      <c r="E19" s="9" t="s">
        <v>23</v>
      </c>
      <c r="F19" s="9" t="s">
        <v>46</v>
      </c>
      <c r="G19" s="9" t="s">
        <v>47</v>
      </c>
      <c r="H19" s="9" t="s">
        <v>48</v>
      </c>
      <c r="I19" s="5">
        <f>7340.12-102.66+321.36+76.04+55.17</f>
        <v>7690.03</v>
      </c>
      <c r="J19" s="5">
        <f>7612.01-81.87</f>
        <v>7530.14</v>
      </c>
      <c r="K19" s="5">
        <v>7612.01</v>
      </c>
      <c r="L19" s="5">
        <f>K19</f>
        <v>7612.01</v>
      </c>
      <c r="M19" s="5">
        <f>L19+K19+J19+I19</f>
        <v>30444.19</v>
      </c>
    </row>
    <row r="20" spans="1:13" s="20" customFormat="1" ht="124.5" customHeight="1">
      <c r="A20" s="18" t="s">
        <v>13</v>
      </c>
      <c r="B20" s="18"/>
      <c r="C20" s="19" t="s">
        <v>49</v>
      </c>
      <c r="D20" s="43" t="s">
        <v>45</v>
      </c>
      <c r="E20" s="9" t="s">
        <v>23</v>
      </c>
      <c r="F20" s="9" t="s">
        <v>46</v>
      </c>
      <c r="G20" s="9" t="s">
        <v>50</v>
      </c>
      <c r="H20" s="9" t="s">
        <v>48</v>
      </c>
      <c r="I20" s="5">
        <v>6</v>
      </c>
      <c r="J20" s="5">
        <v>6</v>
      </c>
      <c r="K20" s="5">
        <f>J20</f>
        <v>6</v>
      </c>
      <c r="L20" s="5">
        <f>K20</f>
        <v>6</v>
      </c>
      <c r="M20" s="5">
        <f>L20+K20+J20+I20</f>
        <v>24</v>
      </c>
    </row>
    <row r="21" spans="1:13" s="20" customFormat="1" ht="124.5" customHeight="1">
      <c r="A21" s="18" t="s">
        <v>14</v>
      </c>
      <c r="B21" s="18"/>
      <c r="C21" s="19" t="s">
        <v>76</v>
      </c>
      <c r="D21" s="43" t="s">
        <v>45</v>
      </c>
      <c r="E21" s="9" t="s">
        <v>23</v>
      </c>
      <c r="F21" s="9" t="s">
        <v>46</v>
      </c>
      <c r="G21" s="9" t="s">
        <v>77</v>
      </c>
      <c r="H21" s="9" t="s">
        <v>48</v>
      </c>
      <c r="I21" s="5">
        <v>696.19</v>
      </c>
      <c r="J21" s="5">
        <v>721.97</v>
      </c>
      <c r="K21" s="5">
        <v>721.97</v>
      </c>
      <c r="L21" s="5">
        <f>K21</f>
        <v>721.97</v>
      </c>
      <c r="M21" s="5">
        <f>L21+K21+J21+I21</f>
        <v>2862.1</v>
      </c>
    </row>
    <row r="22" spans="1:13" s="20" customFormat="1" ht="124.5" customHeight="1">
      <c r="A22" s="18" t="s">
        <v>15</v>
      </c>
      <c r="B22" s="18"/>
      <c r="C22" s="19" t="s">
        <v>81</v>
      </c>
      <c r="D22" s="43" t="s">
        <v>45</v>
      </c>
      <c r="E22" s="9" t="s">
        <v>23</v>
      </c>
      <c r="F22" s="9" t="s">
        <v>46</v>
      </c>
      <c r="G22" s="9" t="s">
        <v>82</v>
      </c>
      <c r="H22" s="9" t="s">
        <v>48</v>
      </c>
      <c r="I22" s="5">
        <v>102.66</v>
      </c>
      <c r="J22" s="5">
        <v>81.87</v>
      </c>
      <c r="K22" s="5">
        <v>0</v>
      </c>
      <c r="L22" s="5">
        <f>K22</f>
        <v>0</v>
      </c>
      <c r="M22" s="5">
        <f>L22+K22+J22+I22</f>
        <v>184.53</v>
      </c>
    </row>
    <row r="23" spans="1:13" ht="99" customHeight="1">
      <c r="A23" s="28" t="s">
        <v>16</v>
      </c>
      <c r="B23" s="43"/>
      <c r="C23" s="19" t="s">
        <v>51</v>
      </c>
      <c r="D23" s="43" t="s">
        <v>45</v>
      </c>
      <c r="E23" s="9" t="s">
        <v>23</v>
      </c>
      <c r="F23" s="9" t="s">
        <v>46</v>
      </c>
      <c r="G23" s="9" t="s">
        <v>52</v>
      </c>
      <c r="H23" s="9" t="s">
        <v>48</v>
      </c>
      <c r="I23" s="5">
        <f>678.86-29.17</f>
        <v>649.69000000000005</v>
      </c>
      <c r="J23" s="5">
        <v>678.86</v>
      </c>
      <c r="K23" s="5">
        <v>678.86</v>
      </c>
      <c r="L23" s="5">
        <f>K23</f>
        <v>678.86</v>
      </c>
      <c r="M23" s="5">
        <f>L23+K23+J23+I23</f>
        <v>2686.27</v>
      </c>
    </row>
    <row r="24" spans="1:13" ht="69.75" customHeight="1">
      <c r="A24" s="29" t="s">
        <v>28</v>
      </c>
      <c r="B24" s="43"/>
      <c r="C24" s="19" t="s">
        <v>53</v>
      </c>
      <c r="D24" s="43"/>
      <c r="E24" s="9"/>
      <c r="F24" s="9"/>
      <c r="G24" s="9"/>
      <c r="H24" s="9"/>
      <c r="I24" s="5"/>
      <c r="J24" s="5"/>
      <c r="K24" s="5"/>
      <c r="L24" s="5"/>
      <c r="M24" s="5"/>
    </row>
    <row r="25" spans="1:13" ht="87" customHeight="1">
      <c r="A25" s="29" t="s">
        <v>40</v>
      </c>
      <c r="B25" s="43"/>
      <c r="C25" s="19" t="s">
        <v>54</v>
      </c>
      <c r="D25" s="43" t="s">
        <v>45</v>
      </c>
      <c r="E25" s="9" t="s">
        <v>23</v>
      </c>
      <c r="F25" s="9" t="s">
        <v>46</v>
      </c>
      <c r="G25" s="9" t="s">
        <v>55</v>
      </c>
      <c r="H25" s="9" t="s">
        <v>48</v>
      </c>
      <c r="I25" s="5">
        <f>46.24-26</f>
        <v>20.240000000000002</v>
      </c>
      <c r="J25" s="5">
        <v>48.01</v>
      </c>
      <c r="K25" s="5">
        <v>48.01</v>
      </c>
      <c r="L25" s="5">
        <f>K25</f>
        <v>48.01</v>
      </c>
      <c r="M25" s="5">
        <f>L25+K25+J25+I25</f>
        <v>164.27</v>
      </c>
    </row>
    <row r="26" spans="1:13" ht="66" customHeight="1">
      <c r="A26" s="29" t="s">
        <v>75</v>
      </c>
      <c r="B26" s="43"/>
      <c r="C26" s="19" t="s">
        <v>56</v>
      </c>
      <c r="D26" s="43"/>
      <c r="E26" s="9"/>
      <c r="F26" s="9"/>
      <c r="G26" s="9"/>
      <c r="H26" s="9"/>
      <c r="I26" s="5"/>
      <c r="J26" s="5"/>
      <c r="K26" s="5"/>
      <c r="L26" s="5"/>
      <c r="M26" s="5"/>
    </row>
    <row r="27" spans="1:13" ht="89.25" customHeight="1">
      <c r="A27" s="29" t="s">
        <v>83</v>
      </c>
      <c r="B27" s="43"/>
      <c r="C27" s="19" t="s">
        <v>57</v>
      </c>
      <c r="D27" s="43" t="s">
        <v>45</v>
      </c>
      <c r="E27" s="9" t="s">
        <v>23</v>
      </c>
      <c r="F27" s="9" t="s">
        <v>46</v>
      </c>
      <c r="G27" s="9" t="s">
        <v>58</v>
      </c>
      <c r="H27" s="9" t="s">
        <v>48</v>
      </c>
      <c r="I27" s="5">
        <v>200</v>
      </c>
      <c r="J27" s="5">
        <v>200</v>
      </c>
      <c r="K27" s="5">
        <v>200</v>
      </c>
      <c r="L27" s="5">
        <f>K27</f>
        <v>200</v>
      </c>
      <c r="M27" s="5">
        <f>L27+K27+J27+I27</f>
        <v>800</v>
      </c>
    </row>
    <row r="28" spans="1:13" ht="122.25" customHeight="1">
      <c r="A28" s="29" t="s">
        <v>103</v>
      </c>
      <c r="B28" s="43"/>
      <c r="C28" s="27" t="s">
        <v>105</v>
      </c>
      <c r="D28" s="43" t="s">
        <v>45</v>
      </c>
      <c r="E28" s="9" t="s">
        <v>23</v>
      </c>
      <c r="F28" s="9" t="s">
        <v>46</v>
      </c>
      <c r="G28" s="9" t="s">
        <v>104</v>
      </c>
      <c r="H28" s="9" t="s">
        <v>96</v>
      </c>
      <c r="I28" s="5">
        <v>490</v>
      </c>
      <c r="J28" s="5">
        <v>0</v>
      </c>
      <c r="K28" s="5">
        <v>0</v>
      </c>
      <c r="L28" s="5">
        <f>K28</f>
        <v>0</v>
      </c>
      <c r="M28" s="5">
        <f>L28+K28+J28+I28</f>
        <v>490</v>
      </c>
    </row>
    <row r="29" spans="1:13" s="23" customFormat="1" ht="42.75">
      <c r="A29" s="6">
        <v>3</v>
      </c>
      <c r="B29" s="6" t="s">
        <v>17</v>
      </c>
      <c r="C29" s="17" t="s">
        <v>30</v>
      </c>
      <c r="D29" s="6" t="s">
        <v>6</v>
      </c>
      <c r="E29" s="8"/>
      <c r="F29" s="8"/>
      <c r="G29" s="9"/>
      <c r="H29" s="8"/>
      <c r="I29" s="3">
        <f>I32+I33+I34+I36+I37+I38+I39+I41+I44+I45+I47</f>
        <v>9596.0300000000007</v>
      </c>
      <c r="J29" s="3">
        <f>SUM(J32:J47)</f>
        <v>7984.27</v>
      </c>
      <c r="K29" s="3">
        <f>SUM(K32:K47)</f>
        <v>7984.27</v>
      </c>
      <c r="L29" s="3">
        <f>L32+L33+L34+L36+L37+L38+L39+L41+L44+L45+L47</f>
        <v>7984.27</v>
      </c>
      <c r="M29" s="3">
        <f>M32+M33+M34+M36+M37+M38+M39+M41+M44+M45+M47</f>
        <v>33548.840000000004</v>
      </c>
    </row>
    <row r="30" spans="1:13">
      <c r="A30" s="43"/>
      <c r="B30" s="43"/>
      <c r="C30" s="19"/>
      <c r="D30" s="43" t="s">
        <v>7</v>
      </c>
      <c r="E30" s="9"/>
      <c r="F30" s="9"/>
      <c r="G30" s="9"/>
      <c r="H30" s="9"/>
      <c r="I30" s="5"/>
      <c r="J30" s="5"/>
      <c r="K30" s="5"/>
      <c r="L30" s="5"/>
      <c r="M30" s="3"/>
    </row>
    <row r="31" spans="1:13" ht="90">
      <c r="A31" s="43"/>
      <c r="B31" s="43"/>
      <c r="C31" s="30" t="s">
        <v>74</v>
      </c>
      <c r="D31" s="26"/>
      <c r="E31" s="9"/>
      <c r="F31" s="9"/>
      <c r="G31" s="9"/>
      <c r="H31" s="9"/>
      <c r="I31" s="5"/>
      <c r="J31" s="5"/>
      <c r="K31" s="5"/>
      <c r="L31" s="5"/>
      <c r="M31" s="3"/>
    </row>
    <row r="32" spans="1:13" ht="122.25" customHeight="1">
      <c r="A32" s="43" t="s">
        <v>18</v>
      </c>
      <c r="B32" s="43"/>
      <c r="C32" s="19" t="s">
        <v>60</v>
      </c>
      <c r="D32" s="43" t="s">
        <v>45</v>
      </c>
      <c r="E32" s="9" t="s">
        <v>23</v>
      </c>
      <c r="F32" s="9" t="s">
        <v>46</v>
      </c>
      <c r="G32" s="9" t="s">
        <v>61</v>
      </c>
      <c r="H32" s="9" t="s">
        <v>48</v>
      </c>
      <c r="I32" s="5">
        <f>6262.73+1038.14-1.22+92.9</f>
        <v>7392.5499999999993</v>
      </c>
      <c r="J32" s="5">
        <v>6493.49</v>
      </c>
      <c r="K32" s="5">
        <f>J32</f>
        <v>6493.49</v>
      </c>
      <c r="L32" s="5">
        <f>K32</f>
        <v>6493.49</v>
      </c>
      <c r="M32" s="5">
        <f>L32+K32+J32+I32</f>
        <v>26873.02</v>
      </c>
    </row>
    <row r="33" spans="1:13" ht="122.25" customHeight="1">
      <c r="A33" s="43" t="s">
        <v>78</v>
      </c>
      <c r="B33" s="43"/>
      <c r="C33" s="19" t="s">
        <v>79</v>
      </c>
      <c r="D33" s="43" t="s">
        <v>45</v>
      </c>
      <c r="E33" s="9" t="s">
        <v>23</v>
      </c>
      <c r="F33" s="9" t="s">
        <v>46</v>
      </c>
      <c r="G33" s="9" t="s">
        <v>80</v>
      </c>
      <c r="H33" s="9" t="s">
        <v>48</v>
      </c>
      <c r="I33" s="5">
        <v>592.6</v>
      </c>
      <c r="J33" s="5">
        <v>614.54999999999995</v>
      </c>
      <c r="K33" s="5">
        <v>614.54999999999995</v>
      </c>
      <c r="L33" s="5">
        <f>K33</f>
        <v>614.54999999999995</v>
      </c>
      <c r="M33" s="5">
        <f>L33+K33+J33+I33</f>
        <v>2436.25</v>
      </c>
    </row>
    <row r="34" spans="1:13" ht="122.25" customHeight="1">
      <c r="A34" s="43" t="s">
        <v>31</v>
      </c>
      <c r="B34" s="43"/>
      <c r="C34" s="19" t="s">
        <v>109</v>
      </c>
      <c r="D34" s="43" t="s">
        <v>45</v>
      </c>
      <c r="E34" s="9" t="s">
        <v>23</v>
      </c>
      <c r="F34" s="9" t="s">
        <v>46</v>
      </c>
      <c r="G34" s="9" t="s">
        <v>110</v>
      </c>
      <c r="H34" s="9" t="s">
        <v>96</v>
      </c>
      <c r="I34" s="5">
        <v>420</v>
      </c>
      <c r="J34" s="5">
        <v>0</v>
      </c>
      <c r="K34" s="5">
        <v>0</v>
      </c>
      <c r="L34" s="5">
        <f>K34</f>
        <v>0</v>
      </c>
      <c r="M34" s="5">
        <f>L34+K34+J34+I34</f>
        <v>420</v>
      </c>
    </row>
    <row r="35" spans="1:13" ht="90">
      <c r="A35" s="43" t="s">
        <v>32</v>
      </c>
      <c r="B35" s="43"/>
      <c r="C35" s="31" t="s">
        <v>62</v>
      </c>
      <c r="D35" s="43"/>
      <c r="E35" s="9"/>
      <c r="F35" s="9"/>
      <c r="G35" s="9"/>
      <c r="H35" s="9"/>
      <c r="I35" s="5"/>
      <c r="J35" s="5"/>
      <c r="K35" s="5"/>
      <c r="L35" s="5"/>
      <c r="M35" s="5"/>
    </row>
    <row r="36" spans="1:13" ht="105">
      <c r="A36" s="43" t="s">
        <v>33</v>
      </c>
      <c r="B36" s="43"/>
      <c r="C36" s="19" t="s">
        <v>63</v>
      </c>
      <c r="D36" s="43" t="s">
        <v>45</v>
      </c>
      <c r="E36" s="9" t="s">
        <v>23</v>
      </c>
      <c r="F36" s="9" t="s">
        <v>46</v>
      </c>
      <c r="G36" s="9" t="s">
        <v>64</v>
      </c>
      <c r="H36" s="9" t="s">
        <v>48</v>
      </c>
      <c r="I36" s="5">
        <v>637.34</v>
      </c>
      <c r="J36" s="5">
        <v>731.81</v>
      </c>
      <c r="K36" s="5">
        <f t="shared" ref="K36:K38" si="2">J36</f>
        <v>731.81</v>
      </c>
      <c r="L36" s="5">
        <f>K36</f>
        <v>731.81</v>
      </c>
      <c r="M36" s="5">
        <f>L36+K36+J36+I36</f>
        <v>2832.77</v>
      </c>
    </row>
    <row r="37" spans="1:13" ht="90">
      <c r="A37" s="43" t="s">
        <v>34</v>
      </c>
      <c r="B37" s="43"/>
      <c r="C37" s="19" t="s">
        <v>65</v>
      </c>
      <c r="D37" s="43" t="s">
        <v>45</v>
      </c>
      <c r="E37" s="9" t="s">
        <v>23</v>
      </c>
      <c r="F37" s="9" t="s">
        <v>46</v>
      </c>
      <c r="G37" s="9" t="s">
        <v>66</v>
      </c>
      <c r="H37" s="9" t="s">
        <v>48</v>
      </c>
      <c r="I37" s="5">
        <v>12.62</v>
      </c>
      <c r="J37" s="5">
        <v>12.62</v>
      </c>
      <c r="K37" s="5">
        <f t="shared" si="2"/>
        <v>12.62</v>
      </c>
      <c r="L37" s="5">
        <f>K37</f>
        <v>12.62</v>
      </c>
      <c r="M37" s="5">
        <f>L37+K37+J37+I37</f>
        <v>50.48</v>
      </c>
    </row>
    <row r="38" spans="1:13" ht="117" customHeight="1">
      <c r="A38" s="43" t="s">
        <v>35</v>
      </c>
      <c r="B38" s="43"/>
      <c r="C38" s="19" t="s">
        <v>67</v>
      </c>
      <c r="D38" s="43" t="s">
        <v>45</v>
      </c>
      <c r="E38" s="9" t="s">
        <v>23</v>
      </c>
      <c r="F38" s="9" t="s">
        <v>46</v>
      </c>
      <c r="G38" s="9" t="s">
        <v>68</v>
      </c>
      <c r="H38" s="9" t="s">
        <v>48</v>
      </c>
      <c r="I38" s="5">
        <v>94</v>
      </c>
      <c r="J38" s="5">
        <v>104</v>
      </c>
      <c r="K38" s="5">
        <f t="shared" si="2"/>
        <v>104</v>
      </c>
      <c r="L38" s="5">
        <f>K38</f>
        <v>104</v>
      </c>
      <c r="M38" s="5">
        <f>L38+K38+J38+I38</f>
        <v>406</v>
      </c>
    </row>
    <row r="39" spans="1:13" ht="116.25" customHeight="1">
      <c r="A39" s="51" t="s">
        <v>36</v>
      </c>
      <c r="B39" s="51"/>
      <c r="C39" s="53" t="s">
        <v>94</v>
      </c>
      <c r="D39" s="51" t="s">
        <v>45</v>
      </c>
      <c r="E39" s="55" t="s">
        <v>23</v>
      </c>
      <c r="F39" s="55" t="s">
        <v>46</v>
      </c>
      <c r="G39" s="55" t="s">
        <v>95</v>
      </c>
      <c r="H39" s="55" t="s">
        <v>96</v>
      </c>
      <c r="I39" s="49">
        <v>300</v>
      </c>
      <c r="J39" s="49">
        <v>0</v>
      </c>
      <c r="K39" s="49">
        <v>0</v>
      </c>
      <c r="L39" s="44">
        <f>K39</f>
        <v>0</v>
      </c>
      <c r="M39" s="49">
        <f>L39+K39+J39+I39</f>
        <v>300</v>
      </c>
    </row>
    <row r="40" spans="1:13" ht="11.25" hidden="1" customHeight="1">
      <c r="A40" s="52"/>
      <c r="B40" s="52"/>
      <c r="C40" s="54"/>
      <c r="D40" s="52"/>
      <c r="E40" s="56"/>
      <c r="F40" s="56"/>
      <c r="G40" s="56"/>
      <c r="H40" s="56"/>
      <c r="I40" s="50"/>
      <c r="J40" s="50"/>
      <c r="K40" s="50"/>
      <c r="L40" s="45"/>
      <c r="M40" s="50"/>
    </row>
    <row r="41" spans="1:13" ht="120.75" customHeight="1">
      <c r="A41" s="51" t="s">
        <v>97</v>
      </c>
      <c r="B41" s="51"/>
      <c r="C41" s="53" t="s">
        <v>102</v>
      </c>
      <c r="D41" s="51" t="s">
        <v>45</v>
      </c>
      <c r="E41" s="55" t="s">
        <v>23</v>
      </c>
      <c r="F41" s="55" t="s">
        <v>98</v>
      </c>
      <c r="G41" s="55" t="s">
        <v>99</v>
      </c>
      <c r="H41" s="55" t="s">
        <v>48</v>
      </c>
      <c r="I41" s="49">
        <v>1.22</v>
      </c>
      <c r="J41" s="49">
        <v>0</v>
      </c>
      <c r="K41" s="49">
        <v>0</v>
      </c>
      <c r="L41" s="44">
        <f>K41</f>
        <v>0</v>
      </c>
      <c r="M41" s="49">
        <f>L41+K41+J41+I41</f>
        <v>1.22</v>
      </c>
    </row>
    <row r="42" spans="1:13" ht="16.5" hidden="1" customHeight="1">
      <c r="A42" s="52"/>
      <c r="B42" s="52"/>
      <c r="C42" s="64"/>
      <c r="D42" s="52"/>
      <c r="E42" s="56"/>
      <c r="F42" s="56"/>
      <c r="G42" s="56"/>
      <c r="H42" s="56"/>
      <c r="I42" s="50"/>
      <c r="J42" s="50"/>
      <c r="K42" s="50"/>
      <c r="L42" s="45"/>
      <c r="M42" s="50"/>
    </row>
    <row r="43" spans="1:13" ht="58.5" customHeight="1">
      <c r="A43" s="38"/>
      <c r="B43" s="38"/>
      <c r="C43" s="54"/>
      <c r="D43" s="38"/>
      <c r="E43" s="41"/>
      <c r="F43" s="41"/>
      <c r="G43" s="41"/>
      <c r="H43" s="41"/>
      <c r="I43" s="39"/>
      <c r="J43" s="39"/>
      <c r="K43" s="39"/>
      <c r="L43" s="45"/>
      <c r="M43" s="39"/>
    </row>
    <row r="44" spans="1:13" ht="90" customHeight="1">
      <c r="A44" s="51" t="s">
        <v>100</v>
      </c>
      <c r="B44" s="51"/>
      <c r="C44" s="53" t="s">
        <v>106</v>
      </c>
      <c r="D44" s="51" t="s">
        <v>45</v>
      </c>
      <c r="E44" s="41" t="s">
        <v>23</v>
      </c>
      <c r="F44" s="41" t="s">
        <v>98</v>
      </c>
      <c r="G44" s="41" t="s">
        <v>107</v>
      </c>
      <c r="H44" s="41" t="s">
        <v>48</v>
      </c>
      <c r="I44" s="39">
        <v>33.5</v>
      </c>
      <c r="J44" s="39">
        <v>0</v>
      </c>
      <c r="K44" s="39">
        <v>0</v>
      </c>
      <c r="L44" s="45">
        <f>K44</f>
        <v>0</v>
      </c>
      <c r="M44" s="39">
        <f>L44+K44+J44+I44</f>
        <v>33.5</v>
      </c>
    </row>
    <row r="45" spans="1:13" ht="87" customHeight="1">
      <c r="A45" s="52"/>
      <c r="B45" s="52"/>
      <c r="C45" s="54"/>
      <c r="D45" s="52"/>
      <c r="E45" s="41" t="s">
        <v>23</v>
      </c>
      <c r="F45" s="41" t="s">
        <v>98</v>
      </c>
      <c r="G45" s="41" t="s">
        <v>107</v>
      </c>
      <c r="H45" s="41" t="s">
        <v>96</v>
      </c>
      <c r="I45" s="39">
        <v>88</v>
      </c>
      <c r="J45" s="39">
        <v>0</v>
      </c>
      <c r="K45" s="39">
        <v>0</v>
      </c>
      <c r="L45" s="45">
        <f>K45</f>
        <v>0</v>
      </c>
      <c r="M45" s="39">
        <f>L45+K45+J45+I45</f>
        <v>88</v>
      </c>
    </row>
    <row r="46" spans="1:13" ht="45.75" customHeight="1">
      <c r="A46" s="43" t="s">
        <v>108</v>
      </c>
      <c r="B46" s="43"/>
      <c r="C46" s="37" t="s">
        <v>101</v>
      </c>
      <c r="D46" s="43"/>
      <c r="E46" s="43"/>
      <c r="F46" s="43"/>
      <c r="G46" s="43"/>
      <c r="H46" s="43"/>
      <c r="I46" s="43"/>
      <c r="J46" s="43"/>
      <c r="K46" s="43"/>
      <c r="L46" s="47"/>
      <c r="M46" s="43"/>
    </row>
    <row r="47" spans="1:13" ht="90" customHeight="1">
      <c r="A47" s="43" t="s">
        <v>111</v>
      </c>
      <c r="B47" s="43"/>
      <c r="C47" s="19" t="s">
        <v>69</v>
      </c>
      <c r="D47" s="43" t="s">
        <v>45</v>
      </c>
      <c r="E47" s="9" t="s">
        <v>23</v>
      </c>
      <c r="F47" s="9" t="s">
        <v>46</v>
      </c>
      <c r="G47" s="9" t="s">
        <v>70</v>
      </c>
      <c r="H47" s="9" t="s">
        <v>48</v>
      </c>
      <c r="I47" s="5">
        <f>12.2+12</f>
        <v>24.2</v>
      </c>
      <c r="J47" s="5">
        <f>12.8+15</f>
        <v>27.8</v>
      </c>
      <c r="K47" s="5">
        <f>J47</f>
        <v>27.8</v>
      </c>
      <c r="L47" s="5">
        <f>K47</f>
        <v>27.8</v>
      </c>
      <c r="M47" s="5">
        <f>L47+K47+J47+I47</f>
        <v>107.60000000000001</v>
      </c>
    </row>
    <row r="48" spans="1:13" ht="100.5" customHeight="1">
      <c r="A48" s="6">
        <v>4</v>
      </c>
      <c r="B48" s="6" t="s">
        <v>37</v>
      </c>
      <c r="C48" s="17" t="s">
        <v>38</v>
      </c>
      <c r="D48" s="6" t="s">
        <v>6</v>
      </c>
      <c r="E48" s="8"/>
      <c r="F48" s="8"/>
      <c r="G48" s="9"/>
      <c r="H48" s="8"/>
      <c r="I48" s="3">
        <f>I51+I52</f>
        <v>2540.58</v>
      </c>
      <c r="J48" s="3">
        <f t="shared" ref="J48" si="3">J51+J52</f>
        <v>2586.98</v>
      </c>
      <c r="K48" s="3">
        <f>K51+K52</f>
        <v>2586.98</v>
      </c>
      <c r="L48" s="3">
        <f>L51+L52</f>
        <v>2586.98</v>
      </c>
      <c r="M48" s="3">
        <f>M51+M52</f>
        <v>10301.52</v>
      </c>
    </row>
    <row r="49" spans="1:13">
      <c r="A49" s="43"/>
      <c r="B49" s="43"/>
      <c r="C49" s="19"/>
      <c r="D49" s="43" t="s">
        <v>7</v>
      </c>
      <c r="E49" s="9"/>
      <c r="F49" s="9"/>
      <c r="G49" s="9"/>
      <c r="H49" s="9"/>
      <c r="I49" s="5"/>
      <c r="J49" s="5"/>
      <c r="K49" s="5"/>
      <c r="L49" s="5"/>
      <c r="M49" s="3"/>
    </row>
    <row r="50" spans="1:13" ht="45">
      <c r="A50" s="43"/>
      <c r="B50" s="43"/>
      <c r="C50" s="19"/>
      <c r="D50" s="26" t="s">
        <v>20</v>
      </c>
      <c r="E50" s="9"/>
      <c r="F50" s="9"/>
      <c r="G50" s="9"/>
      <c r="H50" s="9"/>
      <c r="I50" s="5"/>
      <c r="J50" s="5"/>
      <c r="K50" s="5"/>
      <c r="L50" s="5"/>
      <c r="M50" s="3"/>
    </row>
    <row r="51" spans="1:13" ht="75">
      <c r="A51" s="43" t="s">
        <v>39</v>
      </c>
      <c r="B51" s="43"/>
      <c r="C51" s="32" t="s">
        <v>71</v>
      </c>
      <c r="D51" s="33"/>
      <c r="E51" s="34" t="s">
        <v>23</v>
      </c>
      <c r="F51" s="34" t="s">
        <v>72</v>
      </c>
      <c r="G51" s="34" t="s">
        <v>73</v>
      </c>
      <c r="H51" s="9" t="s">
        <v>93</v>
      </c>
      <c r="I51" s="35">
        <v>2040.58</v>
      </c>
      <c r="J51" s="35">
        <v>2086.98</v>
      </c>
      <c r="K51" s="35">
        <f>J51</f>
        <v>2086.98</v>
      </c>
      <c r="L51" s="35">
        <f>K51</f>
        <v>2086.98</v>
      </c>
      <c r="M51" s="35">
        <f>L51+K51+J51+I51</f>
        <v>8301.52</v>
      </c>
    </row>
    <row r="52" spans="1:13" ht="57" customHeight="1">
      <c r="A52" s="43" t="s">
        <v>84</v>
      </c>
      <c r="B52" s="43"/>
      <c r="C52" s="32" t="s">
        <v>85</v>
      </c>
      <c r="D52" s="33"/>
      <c r="E52" s="34" t="s">
        <v>23</v>
      </c>
      <c r="F52" s="34" t="s">
        <v>72</v>
      </c>
      <c r="G52" s="34" t="s">
        <v>86</v>
      </c>
      <c r="H52" s="34" t="s">
        <v>92</v>
      </c>
      <c r="I52" s="35">
        <v>500</v>
      </c>
      <c r="J52" s="35">
        <v>500</v>
      </c>
      <c r="K52" s="35">
        <v>500</v>
      </c>
      <c r="L52" s="35">
        <f>K52</f>
        <v>500</v>
      </c>
      <c r="M52" s="35">
        <f>L52+K52+J52+I52</f>
        <v>2000</v>
      </c>
    </row>
    <row r="53" spans="1:13" ht="21.75" customHeight="1"/>
    <row r="54" spans="1:13" ht="33" customHeight="1">
      <c r="A54" s="57" t="s">
        <v>24</v>
      </c>
      <c r="B54" s="57"/>
      <c r="C54" s="57"/>
      <c r="I54" s="58" t="s">
        <v>22</v>
      </c>
      <c r="J54" s="58"/>
      <c r="K54" s="58"/>
    </row>
  </sheetData>
  <mergeCells count="51">
    <mergeCell ref="D44:D45"/>
    <mergeCell ref="A44:A45"/>
    <mergeCell ref="B44:B45"/>
    <mergeCell ref="C44:C45"/>
    <mergeCell ref="K41:K42"/>
    <mergeCell ref="A41:A42"/>
    <mergeCell ref="B41:B42"/>
    <mergeCell ref="D41:D42"/>
    <mergeCell ref="C41:C43"/>
    <mergeCell ref="M41:M42"/>
    <mergeCell ref="E39:E40"/>
    <mergeCell ref="F39:F40"/>
    <mergeCell ref="G39:G40"/>
    <mergeCell ref="H39:H40"/>
    <mergeCell ref="I39:I40"/>
    <mergeCell ref="J39:J40"/>
    <mergeCell ref="K39:K40"/>
    <mergeCell ref="M39:M40"/>
    <mergeCell ref="F41:F42"/>
    <mergeCell ref="G41:G42"/>
    <mergeCell ref="H41:H42"/>
    <mergeCell ref="I41:I42"/>
    <mergeCell ref="J41:J42"/>
    <mergeCell ref="E41:E42"/>
    <mergeCell ref="A54:C54"/>
    <mergeCell ref="I54:K54"/>
    <mergeCell ref="H1:M2"/>
    <mergeCell ref="A4:M4"/>
    <mergeCell ref="A5:A6"/>
    <mergeCell ref="B5:B6"/>
    <mergeCell ref="C5:C6"/>
    <mergeCell ref="D5:D6"/>
    <mergeCell ref="E5:H5"/>
    <mergeCell ref="I5:M5"/>
    <mergeCell ref="C12:C13"/>
    <mergeCell ref="D12:D13"/>
    <mergeCell ref="A12:A13"/>
    <mergeCell ref="B12:B13"/>
    <mergeCell ref="M12:M13"/>
    <mergeCell ref="E12:E13"/>
    <mergeCell ref="L12:L13"/>
    <mergeCell ref="B39:B40"/>
    <mergeCell ref="C39:C40"/>
    <mergeCell ref="D39:D40"/>
    <mergeCell ref="A39:A40"/>
    <mergeCell ref="K12:K13"/>
    <mergeCell ref="F12:F13"/>
    <mergeCell ref="G12:G13"/>
    <mergeCell ref="H12:H13"/>
    <mergeCell ref="I12:I13"/>
    <mergeCell ref="J12:J13"/>
  </mergeCells>
  <pageMargins left="0.70866141732283472" right="0.31496062992125984" top="0.35433070866141736" bottom="0.35433070866141736" header="0.31496062992125984" footer="0.31496062992125984"/>
  <pageSetup paperSize="9" scale="45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C13" sqref="C13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2014-10-09T06:51:37Z</dcterms:modified>
</cp:coreProperties>
</file>