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" sheetId="1" r:id="rId1"/>
    <sheet name="приложение 2" sheetId="2" r:id="rId2"/>
  </sheets>
  <definedNames>
    <definedName name="_xlnm.Print_Titles" localSheetId="1">'приложение 2'!$5:$6</definedName>
  </definedNames>
  <calcPr calcId="125725"/>
</workbook>
</file>

<file path=xl/calcChain.xml><?xml version="1.0" encoding="utf-8"?>
<calcChain xmlns="http://schemas.openxmlformats.org/spreadsheetml/2006/main">
  <c r="K27" i="2"/>
  <c r="K28"/>
  <c r="K29"/>
  <c r="K30"/>
  <c r="K26"/>
  <c r="K25"/>
  <c r="K18"/>
  <c r="K19"/>
  <c r="K16" s="1"/>
  <c r="K20"/>
  <c r="K21"/>
  <c r="K22"/>
  <c r="K23"/>
  <c r="K24"/>
  <c r="K17"/>
  <c r="K14"/>
  <c r="K15"/>
  <c r="K13"/>
  <c r="K12"/>
  <c r="K10"/>
  <c r="K11"/>
  <c r="K9"/>
  <c r="K8"/>
  <c r="J8"/>
  <c r="J30"/>
  <c r="J29"/>
  <c r="J16"/>
  <c r="J14"/>
  <c r="J27" s="1"/>
  <c r="J13"/>
  <c r="J12" s="1"/>
  <c r="J11"/>
  <c r="J28" s="1"/>
  <c r="J10"/>
  <c r="J9"/>
  <c r="G13"/>
  <c r="G14"/>
  <c r="H26"/>
  <c r="I26"/>
  <c r="G26"/>
  <c r="B17"/>
  <c r="H16"/>
  <c r="I16"/>
  <c r="G17"/>
  <c r="H30"/>
  <c r="I30"/>
  <c r="H29"/>
  <c r="I29"/>
  <c r="G30"/>
  <c r="G29"/>
  <c r="G23"/>
  <c r="I10"/>
  <c r="H10"/>
  <c r="G10"/>
  <c r="B29"/>
  <c r="B28"/>
  <c r="B27"/>
  <c r="H14"/>
  <c r="H27" s="1"/>
  <c r="I14"/>
  <c r="I27" s="1"/>
  <c r="G27"/>
  <c r="I13"/>
  <c r="H13"/>
  <c r="H12" s="1"/>
  <c r="I11"/>
  <c r="H11"/>
  <c r="G11"/>
  <c r="B30"/>
  <c r="B26"/>
  <c r="I9"/>
  <c r="J26" l="1"/>
  <c r="J25" s="1"/>
  <c r="G28"/>
  <c r="G25" s="1"/>
  <c r="I28"/>
  <c r="G16"/>
  <c r="I25"/>
  <c r="G8"/>
  <c r="G12"/>
  <c r="H28"/>
  <c r="I8"/>
  <c r="I12"/>
  <c r="H8"/>
  <c r="H25" l="1"/>
</calcChain>
</file>

<file path=xl/sharedStrings.xml><?xml version="1.0" encoding="utf-8"?>
<sst xmlns="http://schemas.openxmlformats.org/spreadsheetml/2006/main" count="148" uniqueCount="98">
  <si>
    <t>Перечень целевых индикаторов подпрограммы</t>
  </si>
  <si>
    <t xml:space="preserve">Перечень мероприятий подпрограммы </t>
  </si>
  <si>
    <t>Наименование  программы, подпрограммы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</si>
  <si>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</si>
  <si>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</si>
  <si>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</si>
  <si>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</si>
  <si>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</si>
  <si>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</si>
  <si>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</si>
  <si>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 xml:space="preserve">Цель,целевые индикаторы    </t>
  </si>
  <si>
    <t>Единица измерения</t>
  </si>
  <si>
    <t>Источник информации</t>
  </si>
  <si>
    <t>Расходы (тыс. руб.), годы</t>
  </si>
  <si>
    <t>В том числе:</t>
  </si>
  <si>
    <t>ГРБС1</t>
  </si>
  <si>
    <t>ведомственная статистика</t>
  </si>
  <si>
    <t>Задача 2. Обеспечение профилактики и тушения пожаров в городе Шарыпово</t>
  </si>
  <si>
    <t>Администрация города Шарыпово</t>
  </si>
  <si>
    <t>Администрация поселка Горячегорск</t>
  </si>
  <si>
    <t>ГРБС2</t>
  </si>
  <si>
    <t>ГРБС3</t>
  </si>
  <si>
    <t>Задача 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</si>
  <si>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 xml:space="preserve">Снижение времени обработки поступающих сообщений и заявлений, доведения оперативной информации до экстренных служб реагирования города  </t>
  </si>
  <si>
    <t>% от показателя 2012 года</t>
  </si>
  <si>
    <t xml:space="preserve">Снижение числа пострадавших на территории муниципального образования  от пожаров </t>
  </si>
  <si>
    <t>% от среднего показателя 2009 -2011 годов</t>
  </si>
  <si>
    <t>человек</t>
  </si>
  <si>
    <t>не менее 22</t>
  </si>
  <si>
    <t>№  п/п</t>
  </si>
  <si>
    <t>Цель : последовательное снижение рисков чрезвычайных ситуаций, повышение защищенности населения и территории муниципального образования города Шарыпово от угроз природного и техногенного характера</t>
  </si>
  <si>
    <t>Задача 1. Обеспечение предупреждения  возникновения и развития чрезвычайных ситуаций природного и техногенного характера, снижение ущерба и потерь от чрезвычайных ситуаций муниципального характера.</t>
  </si>
  <si>
    <t>ЦЕЛЬ: Последовательное снижение рисков чрезвычайных ситуаций, повышение защищенности населения и территории муниципального образования города Шарыпово от угроз природного и техногенного характера</t>
  </si>
  <si>
    <t>0309</t>
  </si>
  <si>
    <t>244</t>
  </si>
  <si>
    <t>Круглосуточное функционирование телефона экстренной службы 112, незамедлительное руководство экстренными действиями по предотвращению или ликвидации последствий возникших ЧС</t>
  </si>
  <si>
    <t>Выполнение мероприятий по обеспечению деятельности пожарного поста</t>
  </si>
  <si>
    <t>Директор МКУ "СГХ"</t>
  </si>
  <si>
    <t>И.В. Шайганова</t>
  </si>
  <si>
    <t>95,5</t>
  </si>
  <si>
    <t>Итого на период</t>
  </si>
  <si>
    <t>КУМИ и ЗО</t>
  </si>
  <si>
    <t>0418712</t>
  </si>
  <si>
    <t>005</t>
  </si>
  <si>
    <t xml:space="preserve">Оплата услуг единых диспетчерских служб </t>
  </si>
  <si>
    <t>Обеспечение деятельности (оказание услуг) муниципального пожарного поста в поселке Горячегорск</t>
  </si>
  <si>
    <t>018</t>
  </si>
  <si>
    <t>0310</t>
  </si>
  <si>
    <t>0418722</t>
  </si>
  <si>
    <t>121</t>
  </si>
  <si>
    <t>Администрация поселка Дубинино</t>
  </si>
  <si>
    <t>0418723</t>
  </si>
  <si>
    <t>025</t>
  </si>
  <si>
    <t>Обеспечение первичных мер пожарной безопасности за счет средств бюджета  муниципального образования</t>
  </si>
  <si>
    <t>117</t>
  </si>
  <si>
    <t>0418579</t>
  </si>
  <si>
    <t>Прочие мероприятия в части обеспечения первичных мер пожарной безопасности</t>
  </si>
  <si>
    <t>Приобретение 2-х мотопомп</t>
  </si>
  <si>
    <t>Материальное стимулирование 
15 (10/5) внештатных инструкторов пожарной профилактики, обучение  всего 22-х командиров добровольных пожарных дружин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</si>
  <si>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</si>
  <si>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МКУ "СГХ"</t>
  </si>
  <si>
    <t>133</t>
  </si>
  <si>
    <t>0405</t>
  </si>
  <si>
    <t>0417518</t>
  </si>
  <si>
    <t>0505</t>
  </si>
  <si>
    <t>0909</t>
  </si>
  <si>
    <t>0418730</t>
  </si>
  <si>
    <t>0417555</t>
  </si>
  <si>
    <t>0418575</t>
  </si>
  <si>
    <t>621</t>
  </si>
  <si>
    <t xml:space="preserve">Выполнение отдельных мероприятий по проведению заключительной дезинфекции в местах (очагах) возникновения инфекционных заболеваний </t>
  </si>
  <si>
    <t>Организация и проведение акарицидных обработок мест массового отдыха населения</t>
  </si>
  <si>
    <t>ГРБС4</t>
  </si>
  <si>
    <t>ГРБС5</t>
  </si>
  <si>
    <t>Задача 3. Своевременная ликвидация случаев инфекционной заболеваемости</t>
  </si>
  <si>
    <t>Охват подготовкой командиров добровольных пожарных дружин организаций, в том числе образовательных учреждений.</t>
  </si>
  <si>
    <t>2.1</t>
  </si>
  <si>
    <t>2.2</t>
  </si>
  <si>
    <t>2.1.</t>
  </si>
  <si>
    <t>Снижение уровеня инфекционной заболеваемости</t>
  </si>
  <si>
    <t>%</t>
  </si>
  <si>
    <t>отраслевой мониторинг</t>
  </si>
  <si>
    <t>5</t>
  </si>
  <si>
    <t>10</t>
  </si>
  <si>
    <t>15</t>
  </si>
  <si>
    <t>20</t>
  </si>
  <si>
    <t>25</t>
  </si>
  <si>
    <t>2.2.</t>
  </si>
  <si>
    <t>Снижение числа безнадзорных домашних животных</t>
  </si>
  <si>
    <t>0418752</t>
  </si>
  <si>
    <t>0418753</t>
  </si>
  <si>
    <t>Комплекс проводимых неспецефических мероприятий, направленных на предупреждение распространение и ликвидацию вспышек инфекционных заболеваний в части оплаты работ (услуг) по дератизации</t>
  </si>
  <si>
    <t>Комплекс проводимых неспецефических мероприятий, направленных на предупреждение распространение и ликвидацию вспышек инфекционных заболеваний в части оплаты работ (услуг) по дизенсекции</t>
  </si>
  <si>
    <t>Приложение № 1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 на 2014-2017 годы</t>
  </si>
  <si>
    <t>2016</t>
  </si>
  <si>
    <t>2017</t>
  </si>
  <si>
    <t>33</t>
  </si>
  <si>
    <t>Приложение № 2 
к подпрограмме «Предупреждение, спасение, помощь населению муниципального образования «город  Шарыпово Красноярского края» в чрезвычайных ситуациях» на 2014-2017 годы</t>
  </si>
</sst>
</file>

<file path=xl/styles.xml><?xml version="1.0" encoding="utf-8"?>
<styleSheet xmlns="http://schemas.openxmlformats.org/spreadsheetml/2006/main">
  <numFmts count="1">
    <numFmt numFmtId="164" formatCode="#.00"/>
  </numFmts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49" fontId="11" fillId="0" borderId="1" xfId="1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Таблицы 20 08 0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view="pageBreakPreview" topLeftCell="A7" zoomScale="60" zoomScaleNormal="75" workbookViewId="0">
      <selection activeCell="I18" sqref="I18"/>
    </sheetView>
  </sheetViews>
  <sheetFormatPr defaultRowHeight="15.75"/>
  <cols>
    <col min="1" max="1" width="5.7109375" style="2" customWidth="1"/>
    <col min="2" max="2" width="54.7109375" style="2" customWidth="1"/>
    <col min="3" max="3" width="12.42578125" style="2" customWidth="1"/>
    <col min="4" max="4" width="16" style="2" customWidth="1"/>
    <col min="5" max="8" width="14.85546875" style="2" customWidth="1"/>
    <col min="9" max="9" width="14.85546875" style="32" customWidth="1"/>
    <col min="10" max="10" width="14.85546875" style="2" customWidth="1"/>
    <col min="11" max="16384" width="9.140625" style="2"/>
  </cols>
  <sheetData>
    <row r="1" spans="1:10" ht="114.75" customHeight="1">
      <c r="G1" s="45" t="s">
        <v>93</v>
      </c>
      <c r="H1" s="45"/>
      <c r="I1" s="45"/>
      <c r="J1" s="45"/>
    </row>
    <row r="4" spans="1:10" ht="15.75" customHeight="1">
      <c r="A4" s="46" t="s">
        <v>0</v>
      </c>
      <c r="B4" s="46"/>
      <c r="C4" s="46"/>
      <c r="D4" s="46"/>
      <c r="E4" s="46"/>
      <c r="F4" s="46"/>
      <c r="G4" s="46"/>
      <c r="H4" s="46"/>
      <c r="I4" s="46"/>
      <c r="J4" s="46"/>
    </row>
    <row r="6" spans="1:10" ht="31.5">
      <c r="A6" s="3" t="s">
        <v>29</v>
      </c>
      <c r="B6" s="3" t="s">
        <v>10</v>
      </c>
      <c r="C6" s="3" t="s">
        <v>11</v>
      </c>
      <c r="D6" s="3" t="s">
        <v>12</v>
      </c>
      <c r="E6" s="3">
        <v>2012</v>
      </c>
      <c r="F6" s="3">
        <v>2013</v>
      </c>
      <c r="G6" s="3">
        <v>2014</v>
      </c>
      <c r="H6" s="3">
        <v>2015</v>
      </c>
      <c r="I6" s="15" t="s">
        <v>94</v>
      </c>
      <c r="J6" s="15" t="s">
        <v>95</v>
      </c>
    </row>
    <row r="7" spans="1:10" ht="42" customHeight="1">
      <c r="A7" s="47" t="s">
        <v>30</v>
      </c>
      <c r="B7" s="43"/>
      <c r="C7" s="43"/>
      <c r="D7" s="43"/>
      <c r="E7" s="43"/>
      <c r="F7" s="43"/>
      <c r="G7" s="43"/>
      <c r="H7" s="43"/>
      <c r="I7" s="43"/>
      <c r="J7" s="44"/>
    </row>
    <row r="8" spans="1:10" ht="31.5" customHeight="1">
      <c r="A8" s="42" t="s">
        <v>22</v>
      </c>
      <c r="B8" s="43"/>
      <c r="C8" s="43"/>
      <c r="D8" s="43"/>
      <c r="E8" s="43"/>
      <c r="F8" s="43"/>
      <c r="G8" s="43"/>
      <c r="H8" s="43"/>
      <c r="I8" s="43"/>
      <c r="J8" s="44"/>
    </row>
    <row r="9" spans="1:10" ht="59.25" customHeight="1">
      <c r="A9" s="3">
        <v>1</v>
      </c>
      <c r="B9" s="8" t="s">
        <v>23</v>
      </c>
      <c r="C9" s="5" t="s">
        <v>24</v>
      </c>
      <c r="D9" s="3" t="s">
        <v>16</v>
      </c>
      <c r="E9" s="3"/>
      <c r="F9" s="3"/>
      <c r="G9" s="5">
        <v>28</v>
      </c>
      <c r="H9" s="5">
        <v>30</v>
      </c>
      <c r="I9" s="15" t="s">
        <v>96</v>
      </c>
      <c r="J9" s="5">
        <v>33</v>
      </c>
    </row>
    <row r="10" spans="1:10">
      <c r="A10" s="42" t="s">
        <v>17</v>
      </c>
      <c r="B10" s="43"/>
      <c r="C10" s="43"/>
      <c r="D10" s="43"/>
      <c r="E10" s="43"/>
      <c r="F10" s="43"/>
      <c r="G10" s="43"/>
      <c r="H10" s="43"/>
      <c r="I10" s="43"/>
      <c r="J10" s="44"/>
    </row>
    <row r="11" spans="1:10" ht="81.75" customHeight="1">
      <c r="A11" s="15" t="s">
        <v>76</v>
      </c>
      <c r="B11" s="7" t="s">
        <v>25</v>
      </c>
      <c r="C11" s="6" t="s">
        <v>26</v>
      </c>
      <c r="D11" s="6" t="s">
        <v>16</v>
      </c>
      <c r="E11" s="3">
        <v>99.8</v>
      </c>
      <c r="F11" s="3">
        <v>98.5</v>
      </c>
      <c r="G11" s="3">
        <v>97.5</v>
      </c>
      <c r="H11" s="3">
        <v>96.5</v>
      </c>
      <c r="I11" s="15" t="s">
        <v>39</v>
      </c>
      <c r="J11" s="3" t="s">
        <v>39</v>
      </c>
    </row>
    <row r="12" spans="1:10" ht="55.5" customHeight="1">
      <c r="A12" s="15" t="s">
        <v>77</v>
      </c>
      <c r="B12" s="14" t="s">
        <v>75</v>
      </c>
      <c r="C12" s="3" t="s">
        <v>27</v>
      </c>
      <c r="D12" s="3" t="s">
        <v>16</v>
      </c>
      <c r="E12" s="3">
        <v>22</v>
      </c>
      <c r="F12" s="3" t="s">
        <v>28</v>
      </c>
      <c r="G12" s="4"/>
      <c r="H12" s="4"/>
      <c r="I12" s="4"/>
      <c r="J12" s="4"/>
    </row>
    <row r="13" spans="1:10" ht="31.5" customHeight="1">
      <c r="A13" s="42" t="s">
        <v>74</v>
      </c>
      <c r="B13" s="43"/>
      <c r="C13" s="43"/>
      <c r="D13" s="43"/>
      <c r="E13" s="43"/>
      <c r="F13" s="43"/>
      <c r="G13" s="43"/>
      <c r="H13" s="43"/>
      <c r="I13" s="43"/>
      <c r="J13" s="44"/>
    </row>
    <row r="14" spans="1:10" s="21" customFormat="1" ht="30">
      <c r="A14" s="16" t="s">
        <v>78</v>
      </c>
      <c r="B14" s="17" t="s">
        <v>79</v>
      </c>
      <c r="C14" s="18" t="s">
        <v>80</v>
      </c>
      <c r="D14" s="19" t="s">
        <v>81</v>
      </c>
      <c r="E14" s="20" t="s">
        <v>82</v>
      </c>
      <c r="F14" s="20" t="s">
        <v>83</v>
      </c>
      <c r="G14" s="20" t="s">
        <v>84</v>
      </c>
      <c r="H14" s="20" t="s">
        <v>85</v>
      </c>
      <c r="I14" s="20" t="s">
        <v>86</v>
      </c>
      <c r="J14" s="20" t="s">
        <v>86</v>
      </c>
    </row>
    <row r="15" spans="1:10" s="23" customFormat="1" ht="30">
      <c r="A15" s="16" t="s">
        <v>87</v>
      </c>
      <c r="B15" s="22" t="s">
        <v>88</v>
      </c>
      <c r="C15" s="18" t="s">
        <v>80</v>
      </c>
      <c r="D15" s="19" t="s">
        <v>81</v>
      </c>
      <c r="E15" s="20" t="s">
        <v>82</v>
      </c>
      <c r="F15" s="20" t="s">
        <v>83</v>
      </c>
      <c r="G15" s="20" t="s">
        <v>84</v>
      </c>
      <c r="H15" s="20" t="s">
        <v>85</v>
      </c>
      <c r="I15" s="20" t="s">
        <v>86</v>
      </c>
      <c r="J15" s="20" t="s">
        <v>86</v>
      </c>
    </row>
    <row r="19" spans="1:8" s="12" customFormat="1">
      <c r="A19" s="12" t="s">
        <v>37</v>
      </c>
      <c r="H19" s="12" t="s">
        <v>38</v>
      </c>
    </row>
  </sheetData>
  <mergeCells count="6">
    <mergeCell ref="A13:J13"/>
    <mergeCell ref="G1:J1"/>
    <mergeCell ref="A4:J4"/>
    <mergeCell ref="A7:J7"/>
    <mergeCell ref="A8:J8"/>
    <mergeCell ref="A10:J10"/>
  </mergeCells>
  <phoneticPr fontId="4" type="noConversion"/>
  <pageMargins left="0.55000000000000004" right="0.15748031496062992" top="0.23622047244094491" bottom="0.15748031496062992" header="0.31496062992125984" footer="0.31496062992125984"/>
  <pageSetup paperSize="9" scale="7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4"/>
  <sheetViews>
    <sheetView tabSelected="1" view="pageBreakPreview" zoomScale="60" zoomScaleNormal="75" workbookViewId="0">
      <selection activeCell="H34" sqref="H34"/>
    </sheetView>
  </sheetViews>
  <sheetFormatPr defaultRowHeight="15.75"/>
  <cols>
    <col min="1" max="1" width="49.5703125" style="33" customWidth="1"/>
    <col min="2" max="2" width="19.28515625" style="34" customWidth="1"/>
    <col min="3" max="3" width="6.85546875" style="9" customWidth="1"/>
    <col min="4" max="4" width="7.28515625" style="9" customWidth="1"/>
    <col min="5" max="5" width="9.42578125" style="9" customWidth="1"/>
    <col min="6" max="6" width="6.140625" style="9" customWidth="1"/>
    <col min="7" max="7" width="11.85546875" style="10" customWidth="1"/>
    <col min="8" max="10" width="11" style="10" customWidth="1"/>
    <col min="11" max="11" width="11.42578125" style="10" customWidth="1"/>
    <col min="12" max="12" width="36.7109375" style="34" customWidth="1"/>
    <col min="13" max="13" width="12" style="34" customWidth="1"/>
    <col min="14" max="16384" width="9.140625" style="34"/>
  </cols>
  <sheetData>
    <row r="1" spans="1:13" ht="82.5" customHeight="1">
      <c r="I1" s="51" t="s">
        <v>97</v>
      </c>
      <c r="J1" s="51"/>
      <c r="K1" s="51"/>
      <c r="L1" s="51"/>
    </row>
    <row r="3" spans="1:13" ht="17.25" customHeight="1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5" spans="1:13" ht="33" customHeight="1">
      <c r="A5" s="56" t="s">
        <v>2</v>
      </c>
      <c r="B5" s="48" t="s">
        <v>3</v>
      </c>
      <c r="C5" s="58" t="s">
        <v>4</v>
      </c>
      <c r="D5" s="58"/>
      <c r="E5" s="58"/>
      <c r="F5" s="58"/>
      <c r="G5" s="59" t="s">
        <v>13</v>
      </c>
      <c r="H5" s="59"/>
      <c r="I5" s="59"/>
      <c r="J5" s="59"/>
      <c r="K5" s="59"/>
      <c r="L5" s="60" t="s">
        <v>5</v>
      </c>
    </row>
    <row r="6" spans="1:13" ht="37.5" customHeight="1">
      <c r="A6" s="57"/>
      <c r="B6" s="50"/>
      <c r="C6" s="38" t="s">
        <v>6</v>
      </c>
      <c r="D6" s="38" t="s">
        <v>7</v>
      </c>
      <c r="E6" s="38" t="s">
        <v>8</v>
      </c>
      <c r="F6" s="38" t="s">
        <v>9</v>
      </c>
      <c r="G6" s="24">
        <v>2014</v>
      </c>
      <c r="H6" s="24">
        <v>2015</v>
      </c>
      <c r="I6" s="24">
        <v>2016</v>
      </c>
      <c r="J6" s="24">
        <v>2017</v>
      </c>
      <c r="K6" s="39" t="s">
        <v>40</v>
      </c>
      <c r="L6" s="60"/>
    </row>
    <row r="7" spans="1:13" ht="33.75" customHeight="1">
      <c r="A7" s="53" t="s">
        <v>32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5"/>
    </row>
    <row r="8" spans="1:13" s="26" customFormat="1" ht="102" customHeight="1">
      <c r="A8" s="1" t="s">
        <v>31</v>
      </c>
      <c r="B8" s="25"/>
      <c r="C8" s="11"/>
      <c r="D8" s="11"/>
      <c r="E8" s="11"/>
      <c r="F8" s="11"/>
      <c r="G8" s="13">
        <f>SUM(G9:G11)</f>
        <v>2438.6819999999998</v>
      </c>
      <c r="H8" s="13">
        <f>SUM(H9:H11)</f>
        <v>2510.0299999999997</v>
      </c>
      <c r="I8" s="13">
        <f>SUM(I9:I11)</f>
        <v>2510.0299999999997</v>
      </c>
      <c r="J8" s="13">
        <f>SUM(J9:J11)</f>
        <v>2510.0299999999997</v>
      </c>
      <c r="K8" s="13">
        <f>SUM(K9:K11)</f>
        <v>9968.771999999999</v>
      </c>
      <c r="L8" s="31"/>
    </row>
    <row r="9" spans="1:13" s="26" customFormat="1" ht="99.75" customHeight="1">
      <c r="A9" s="35" t="s">
        <v>44</v>
      </c>
      <c r="B9" s="40" t="s">
        <v>18</v>
      </c>
      <c r="C9" s="38" t="s">
        <v>43</v>
      </c>
      <c r="D9" s="38" t="s">
        <v>33</v>
      </c>
      <c r="E9" s="38" t="s">
        <v>42</v>
      </c>
      <c r="F9" s="38" t="s">
        <v>34</v>
      </c>
      <c r="G9" s="39">
        <v>1351.3</v>
      </c>
      <c r="H9" s="39">
        <v>1389.9</v>
      </c>
      <c r="I9" s="39">
        <f>H9</f>
        <v>1389.9</v>
      </c>
      <c r="J9" s="39">
        <f>I9</f>
        <v>1389.9</v>
      </c>
      <c r="K9" s="39">
        <f>SUM(G9:J9)</f>
        <v>5521</v>
      </c>
      <c r="L9" s="31" t="s">
        <v>35</v>
      </c>
      <c r="M9" s="30"/>
    </row>
    <row r="10" spans="1:13" s="26" customFormat="1" ht="28.5" customHeight="1">
      <c r="A10" s="48" t="s">
        <v>45</v>
      </c>
      <c r="B10" s="48" t="s">
        <v>19</v>
      </c>
      <c r="C10" s="38" t="s">
        <v>46</v>
      </c>
      <c r="D10" s="38" t="s">
        <v>47</v>
      </c>
      <c r="E10" s="38" t="s">
        <v>48</v>
      </c>
      <c r="F10" s="38" t="s">
        <v>49</v>
      </c>
      <c r="G10" s="39">
        <f>681.85+205.92</f>
        <v>887.77</v>
      </c>
      <c r="H10" s="39">
        <f>696.5+210.341</f>
        <v>906.84100000000001</v>
      </c>
      <c r="I10" s="39">
        <f>696.5+210.341</f>
        <v>906.84100000000001</v>
      </c>
      <c r="J10" s="39">
        <f>696.5+210.341</f>
        <v>906.84100000000001</v>
      </c>
      <c r="K10" s="39">
        <f t="shared" ref="K10:K11" si="0">SUM(G10:J10)</f>
        <v>3608.2929999999997</v>
      </c>
      <c r="L10" s="48" t="s">
        <v>36</v>
      </c>
      <c r="M10" s="30"/>
    </row>
    <row r="11" spans="1:13" s="26" customFormat="1" ht="24" customHeight="1">
      <c r="A11" s="50"/>
      <c r="B11" s="50"/>
      <c r="C11" s="38" t="s">
        <v>46</v>
      </c>
      <c r="D11" s="38" t="s">
        <v>47</v>
      </c>
      <c r="E11" s="38" t="s">
        <v>48</v>
      </c>
      <c r="F11" s="38" t="s">
        <v>34</v>
      </c>
      <c r="G11" s="39">
        <f>6.36+147.872+3.15+5.408+36.822</f>
        <v>199.61200000000002</v>
      </c>
      <c r="H11" s="39">
        <f>6.678+158.962+3.308+5.678+38.663</f>
        <v>213.28899999999999</v>
      </c>
      <c r="I11" s="39">
        <f>6.678+158.962+3.308+5.678+38.663</f>
        <v>213.28899999999999</v>
      </c>
      <c r="J11" s="39">
        <f>6.678+158.962+3.308+5.678+38.663</f>
        <v>213.28899999999999</v>
      </c>
      <c r="K11" s="39">
        <f t="shared" si="0"/>
        <v>839.47900000000004</v>
      </c>
      <c r="L11" s="50"/>
      <c r="M11" s="30"/>
    </row>
    <row r="12" spans="1:13" ht="36" customHeight="1">
      <c r="A12" s="27" t="s">
        <v>17</v>
      </c>
      <c r="B12" s="40"/>
      <c r="C12" s="38"/>
      <c r="D12" s="38"/>
      <c r="E12" s="38"/>
      <c r="F12" s="38"/>
      <c r="G12" s="13">
        <f>SUM(G13:G15)</f>
        <v>258.32</v>
      </c>
      <c r="H12" s="13">
        <f>SUM(H13:H15)</f>
        <v>35</v>
      </c>
      <c r="I12" s="13">
        <f>SUM(I13:I15)</f>
        <v>35</v>
      </c>
      <c r="J12" s="13">
        <f>SUM(J13:J15)</f>
        <v>35</v>
      </c>
      <c r="K12" s="13">
        <f>SUM(K13:K15)</f>
        <v>363.32</v>
      </c>
      <c r="L12" s="28"/>
      <c r="M12" s="30"/>
    </row>
    <row r="13" spans="1:13" ht="48.75" customHeight="1">
      <c r="A13" s="48" t="s">
        <v>53</v>
      </c>
      <c r="B13" s="40" t="s">
        <v>19</v>
      </c>
      <c r="C13" s="38" t="s">
        <v>46</v>
      </c>
      <c r="D13" s="38" t="s">
        <v>47</v>
      </c>
      <c r="E13" s="38" t="s">
        <v>51</v>
      </c>
      <c r="F13" s="38" t="s">
        <v>34</v>
      </c>
      <c r="G13" s="10">
        <f>5.915+7.585+1+3+17.5</f>
        <v>35</v>
      </c>
      <c r="H13" s="39">
        <f>5.915+7.585+1+3</f>
        <v>17.5</v>
      </c>
      <c r="I13" s="39">
        <f>5.915+7.585+1+3</f>
        <v>17.5</v>
      </c>
      <c r="J13" s="39">
        <f>5.915+7.585+1+3</f>
        <v>17.5</v>
      </c>
      <c r="K13" s="39">
        <f>SUM(G13:J13)</f>
        <v>87.5</v>
      </c>
      <c r="L13" s="61" t="s">
        <v>58</v>
      </c>
      <c r="M13" s="30"/>
    </row>
    <row r="14" spans="1:13" ht="36.75" customHeight="1">
      <c r="A14" s="50"/>
      <c r="B14" s="40" t="s">
        <v>50</v>
      </c>
      <c r="C14" s="38" t="s">
        <v>52</v>
      </c>
      <c r="D14" s="38" t="s">
        <v>47</v>
      </c>
      <c r="E14" s="38" t="s">
        <v>51</v>
      </c>
      <c r="F14" s="38" t="s">
        <v>34</v>
      </c>
      <c r="G14" s="39">
        <f>12.79+4.71-17.5</f>
        <v>0</v>
      </c>
      <c r="H14" s="39">
        <f>12.79+4.71</f>
        <v>17.5</v>
      </c>
      <c r="I14" s="39">
        <f>12.79+4.71</f>
        <v>17.5</v>
      </c>
      <c r="J14" s="39">
        <f>12.79+4.71</f>
        <v>17.5</v>
      </c>
      <c r="K14" s="39">
        <f t="shared" ref="K14:K15" si="1">SUM(G14:J14)</f>
        <v>52.5</v>
      </c>
      <c r="L14" s="62"/>
      <c r="M14" s="30"/>
    </row>
    <row r="15" spans="1:13" ht="35.25" customHeight="1">
      <c r="A15" s="40" t="s">
        <v>56</v>
      </c>
      <c r="B15" s="40" t="s">
        <v>41</v>
      </c>
      <c r="C15" s="38" t="s">
        <v>54</v>
      </c>
      <c r="D15" s="38" t="s">
        <v>47</v>
      </c>
      <c r="E15" s="38" t="s">
        <v>55</v>
      </c>
      <c r="F15" s="38" t="s">
        <v>34</v>
      </c>
      <c r="G15" s="39">
        <v>223.32</v>
      </c>
      <c r="H15" s="39">
        <v>0</v>
      </c>
      <c r="I15" s="39">
        <v>0</v>
      </c>
      <c r="J15" s="39">
        <v>0</v>
      </c>
      <c r="K15" s="39">
        <f t="shared" si="1"/>
        <v>223.32</v>
      </c>
      <c r="L15" s="36" t="s">
        <v>57</v>
      </c>
      <c r="M15" s="30"/>
    </row>
    <row r="16" spans="1:13" ht="38.25" customHeight="1">
      <c r="A16" s="27" t="s">
        <v>74</v>
      </c>
      <c r="B16" s="40"/>
      <c r="C16" s="38"/>
      <c r="D16" s="38"/>
      <c r="E16" s="38"/>
      <c r="F16" s="38"/>
      <c r="G16" s="13">
        <f>SUM(G17:G24)</f>
        <v>1170.0579</v>
      </c>
      <c r="H16" s="13">
        <f>SUM(H17:H24)</f>
        <v>832.6</v>
      </c>
      <c r="I16" s="13">
        <f>SUM(I17:I24)</f>
        <v>832.6</v>
      </c>
      <c r="J16" s="13">
        <f>SUM(J17:J24)</f>
        <v>832.6</v>
      </c>
      <c r="K16" s="13">
        <f>SUM(K17:K24)</f>
        <v>3667.8579</v>
      </c>
      <c r="L16" s="36"/>
      <c r="M16" s="30"/>
    </row>
    <row r="17" spans="1:12" s="26" customFormat="1" ht="65.25" customHeight="1">
      <c r="A17" s="40" t="s">
        <v>70</v>
      </c>
      <c r="B17" s="63" t="str">
        <f>B9</f>
        <v>Администрация города Шарыпово</v>
      </c>
      <c r="C17" s="38" t="s">
        <v>43</v>
      </c>
      <c r="D17" s="38" t="s">
        <v>64</v>
      </c>
      <c r="E17" s="38" t="s">
        <v>66</v>
      </c>
      <c r="F17" s="38" t="s">
        <v>69</v>
      </c>
      <c r="G17" s="39">
        <f>124-0.4+(337.4579)-337.0579</f>
        <v>124</v>
      </c>
      <c r="H17" s="39">
        <v>124</v>
      </c>
      <c r="I17" s="39">
        <v>124</v>
      </c>
      <c r="J17" s="39">
        <v>124</v>
      </c>
      <c r="K17" s="39">
        <f>SUM(G17:J17)</f>
        <v>496</v>
      </c>
      <c r="L17" s="37"/>
    </row>
    <row r="18" spans="1:12" s="26" customFormat="1" ht="81.75" customHeight="1">
      <c r="A18" s="36" t="s">
        <v>91</v>
      </c>
      <c r="B18" s="64"/>
      <c r="C18" s="38" t="s">
        <v>43</v>
      </c>
      <c r="D18" s="38" t="s">
        <v>64</v>
      </c>
      <c r="E18" s="38" t="s">
        <v>89</v>
      </c>
      <c r="F18" s="38" t="s">
        <v>69</v>
      </c>
      <c r="G18" s="39">
        <v>121.0829</v>
      </c>
      <c r="H18" s="39">
        <v>0</v>
      </c>
      <c r="I18" s="39">
        <v>0</v>
      </c>
      <c r="J18" s="39">
        <v>0</v>
      </c>
      <c r="K18" s="39">
        <f t="shared" ref="K18:K24" si="2">SUM(G18:J18)</f>
        <v>121.0829</v>
      </c>
      <c r="L18" s="37"/>
    </row>
    <row r="19" spans="1:12" s="26" customFormat="1" ht="81.75" customHeight="1">
      <c r="A19" s="36" t="s">
        <v>92</v>
      </c>
      <c r="B19" s="64"/>
      <c r="C19" s="38" t="s">
        <v>43</v>
      </c>
      <c r="D19" s="38" t="s">
        <v>64</v>
      </c>
      <c r="E19" s="38" t="s">
        <v>90</v>
      </c>
      <c r="F19" s="38" t="s">
        <v>69</v>
      </c>
      <c r="G19" s="39">
        <v>215.97499999999999</v>
      </c>
      <c r="H19" s="39">
        <v>0</v>
      </c>
      <c r="I19" s="39">
        <v>0</v>
      </c>
      <c r="J19" s="39">
        <v>0</v>
      </c>
      <c r="K19" s="39">
        <f t="shared" si="2"/>
        <v>215.97499999999999</v>
      </c>
      <c r="L19" s="37"/>
    </row>
    <row r="20" spans="1:12" s="26" customFormat="1" ht="24.75" customHeight="1">
      <c r="A20" s="48" t="s">
        <v>71</v>
      </c>
      <c r="B20" s="64"/>
      <c r="C20" s="38" t="s">
        <v>43</v>
      </c>
      <c r="D20" s="38" t="s">
        <v>65</v>
      </c>
      <c r="E20" s="38" t="s">
        <v>67</v>
      </c>
      <c r="F20" s="38" t="s">
        <v>69</v>
      </c>
      <c r="G20" s="39">
        <v>0</v>
      </c>
      <c r="H20" s="39">
        <v>96</v>
      </c>
      <c r="I20" s="39">
        <v>96</v>
      </c>
      <c r="J20" s="39">
        <v>96</v>
      </c>
      <c r="K20" s="39">
        <f t="shared" si="2"/>
        <v>288</v>
      </c>
      <c r="L20" s="37"/>
    </row>
    <row r="21" spans="1:12" s="26" customFormat="1" ht="22.5" customHeight="1">
      <c r="A21" s="49"/>
      <c r="B21" s="64"/>
      <c r="C21" s="38" t="s">
        <v>43</v>
      </c>
      <c r="D21" s="38" t="s">
        <v>65</v>
      </c>
      <c r="E21" s="38" t="s">
        <v>67</v>
      </c>
      <c r="F21" s="38" t="s">
        <v>34</v>
      </c>
      <c r="G21" s="39">
        <v>96</v>
      </c>
      <c r="H21" s="39">
        <v>0</v>
      </c>
      <c r="I21" s="39">
        <v>0</v>
      </c>
      <c r="J21" s="39">
        <v>0</v>
      </c>
      <c r="K21" s="39">
        <f t="shared" si="2"/>
        <v>96</v>
      </c>
      <c r="L21" s="37"/>
    </row>
    <row r="22" spans="1:12" s="26" customFormat="1" ht="22.5" customHeight="1">
      <c r="A22" s="49"/>
      <c r="B22" s="64"/>
      <c r="C22" s="38" t="s">
        <v>43</v>
      </c>
      <c r="D22" s="38" t="s">
        <v>65</v>
      </c>
      <c r="E22" s="38" t="s">
        <v>68</v>
      </c>
      <c r="F22" s="38" t="s">
        <v>69</v>
      </c>
      <c r="G22" s="39">
        <v>0</v>
      </c>
      <c r="H22" s="39">
        <v>11.6</v>
      </c>
      <c r="I22" s="39">
        <v>11.6</v>
      </c>
      <c r="J22" s="39">
        <v>11.6</v>
      </c>
      <c r="K22" s="39">
        <f t="shared" si="2"/>
        <v>34.799999999999997</v>
      </c>
      <c r="L22" s="37"/>
    </row>
    <row r="23" spans="1:12" s="26" customFormat="1" ht="21" customHeight="1">
      <c r="A23" s="50"/>
      <c r="B23" s="65"/>
      <c r="C23" s="38" t="s">
        <v>43</v>
      </c>
      <c r="D23" s="38" t="s">
        <v>65</v>
      </c>
      <c r="E23" s="38" t="s">
        <v>68</v>
      </c>
      <c r="F23" s="38" t="s">
        <v>34</v>
      </c>
      <c r="G23" s="39">
        <f>11.6+0.4</f>
        <v>12</v>
      </c>
      <c r="H23" s="39">
        <v>0</v>
      </c>
      <c r="I23" s="39">
        <v>0</v>
      </c>
      <c r="J23" s="39">
        <v>0</v>
      </c>
      <c r="K23" s="39">
        <f t="shared" si="2"/>
        <v>12</v>
      </c>
      <c r="L23" s="37"/>
    </row>
    <row r="24" spans="1:12" s="26" customFormat="1" ht="84" customHeight="1">
      <c r="A24" s="40" t="s">
        <v>59</v>
      </c>
      <c r="B24" s="37" t="s">
        <v>60</v>
      </c>
      <c r="C24" s="38" t="s">
        <v>61</v>
      </c>
      <c r="D24" s="38" t="s">
        <v>62</v>
      </c>
      <c r="E24" s="38" t="s">
        <v>63</v>
      </c>
      <c r="F24" s="38" t="s">
        <v>34</v>
      </c>
      <c r="G24" s="39">
        <v>601</v>
      </c>
      <c r="H24" s="39">
        <v>601</v>
      </c>
      <c r="I24" s="39">
        <v>601</v>
      </c>
      <c r="J24" s="39">
        <v>601</v>
      </c>
      <c r="K24" s="39">
        <f t="shared" si="2"/>
        <v>2404</v>
      </c>
      <c r="L24" s="37"/>
    </row>
    <row r="25" spans="1:12" s="26" customFormat="1">
      <c r="A25" s="1" t="s">
        <v>14</v>
      </c>
      <c r="B25" s="25"/>
      <c r="C25" s="11"/>
      <c r="D25" s="11"/>
      <c r="E25" s="11"/>
      <c r="F25" s="11"/>
      <c r="G25" s="13">
        <f>SUM(G26:G30)</f>
        <v>3867.0599000000002</v>
      </c>
      <c r="H25" s="13">
        <f t="shared" ref="H25:I25" si="3">SUM(H26:H30)</f>
        <v>3377.63</v>
      </c>
      <c r="I25" s="13">
        <f t="shared" si="3"/>
        <v>3377.63</v>
      </c>
      <c r="J25" s="13">
        <f t="shared" ref="J25" si="4">SUM(J26:J30)</f>
        <v>3377.63</v>
      </c>
      <c r="K25" s="13">
        <f>SUM(K26:K30)</f>
        <v>13999.9499</v>
      </c>
      <c r="L25" s="25"/>
    </row>
    <row r="26" spans="1:12" s="26" customFormat="1" ht="31.5">
      <c r="A26" s="41" t="s">
        <v>15</v>
      </c>
      <c r="B26" s="40" t="str">
        <f>B9</f>
        <v>Администрация города Шарыпово</v>
      </c>
      <c r="C26" s="38"/>
      <c r="D26" s="38"/>
      <c r="E26" s="38"/>
      <c r="F26" s="38"/>
      <c r="G26" s="39">
        <f>G9+G21+G22+G23+G17+G18+G19+G20</f>
        <v>1920.3579</v>
      </c>
      <c r="H26" s="39">
        <f t="shared" ref="H26:I26" si="5">H9+H21+H22+H23+H17+H18+H19+H20</f>
        <v>1621.5</v>
      </c>
      <c r="I26" s="39">
        <f t="shared" si="5"/>
        <v>1621.5</v>
      </c>
      <c r="J26" s="39">
        <f t="shared" ref="J26" si="6">J9+J21+J22+J23+J17+J18+J19+J20</f>
        <v>1621.5</v>
      </c>
      <c r="K26" s="13">
        <f>SUM(G26:J26)</f>
        <v>6784.8579</v>
      </c>
      <c r="L26" s="25"/>
    </row>
    <row r="27" spans="1:12" s="26" customFormat="1" ht="31.5" customHeight="1">
      <c r="A27" s="41" t="s">
        <v>20</v>
      </c>
      <c r="B27" s="40" t="str">
        <f>B14</f>
        <v>Администрация поселка Дубинино</v>
      </c>
      <c r="C27" s="38"/>
      <c r="D27" s="38"/>
      <c r="E27" s="38"/>
      <c r="F27" s="38"/>
      <c r="G27" s="39">
        <f>G14</f>
        <v>0</v>
      </c>
      <c r="H27" s="39">
        <f>H14</f>
        <v>17.5</v>
      </c>
      <c r="I27" s="39">
        <f>I14</f>
        <v>17.5</v>
      </c>
      <c r="J27" s="39">
        <f>J14</f>
        <v>17.5</v>
      </c>
      <c r="K27" s="13">
        <f t="shared" ref="K27:K30" si="7">SUM(G27:J27)</f>
        <v>52.5</v>
      </c>
      <c r="L27" s="25"/>
    </row>
    <row r="28" spans="1:12" s="26" customFormat="1" ht="46.5" customHeight="1">
      <c r="A28" s="41" t="s">
        <v>21</v>
      </c>
      <c r="B28" s="40" t="str">
        <f>B13</f>
        <v>Администрация поселка Горячегорск</v>
      </c>
      <c r="C28" s="38"/>
      <c r="D28" s="38"/>
      <c r="E28" s="38"/>
      <c r="F28" s="38"/>
      <c r="G28" s="39">
        <f>G10+G11+G13</f>
        <v>1122.3820000000001</v>
      </c>
      <c r="H28" s="39">
        <f>H10+H11+H13</f>
        <v>1137.6300000000001</v>
      </c>
      <c r="I28" s="39">
        <f>I10+I11+I13</f>
        <v>1137.6300000000001</v>
      </c>
      <c r="J28" s="39">
        <f>J10+J11+J13</f>
        <v>1137.6300000000001</v>
      </c>
      <c r="K28" s="13">
        <f t="shared" si="7"/>
        <v>4535.2720000000008</v>
      </c>
      <c r="L28" s="25"/>
    </row>
    <row r="29" spans="1:12" s="26" customFormat="1" ht="18" customHeight="1">
      <c r="A29" s="41" t="s">
        <v>72</v>
      </c>
      <c r="B29" s="40" t="str">
        <f>B24</f>
        <v>МКУ "СГХ"</v>
      </c>
      <c r="C29" s="38"/>
      <c r="D29" s="38"/>
      <c r="E29" s="38"/>
      <c r="F29" s="38"/>
      <c r="G29" s="39">
        <f>G24</f>
        <v>601</v>
      </c>
      <c r="H29" s="39">
        <f>H24</f>
        <v>601</v>
      </c>
      <c r="I29" s="39">
        <f>I24</f>
        <v>601</v>
      </c>
      <c r="J29" s="39">
        <f>J24</f>
        <v>601</v>
      </c>
      <c r="K29" s="13">
        <f t="shared" si="7"/>
        <v>2404</v>
      </c>
      <c r="L29" s="25"/>
    </row>
    <row r="30" spans="1:12" ht="17.25" customHeight="1">
      <c r="A30" s="41" t="s">
        <v>73</v>
      </c>
      <c r="B30" s="40" t="str">
        <f>B15</f>
        <v>КУМИ и ЗО</v>
      </c>
      <c r="C30" s="38"/>
      <c r="D30" s="38"/>
      <c r="E30" s="38"/>
      <c r="F30" s="38"/>
      <c r="G30" s="39">
        <f>G15</f>
        <v>223.32</v>
      </c>
      <c r="H30" s="39">
        <f>H15</f>
        <v>0</v>
      </c>
      <c r="I30" s="39">
        <f>I15</f>
        <v>0</v>
      </c>
      <c r="J30" s="39">
        <f>J15</f>
        <v>0</v>
      </c>
      <c r="K30" s="13">
        <f t="shared" si="7"/>
        <v>223.32</v>
      </c>
      <c r="L30" s="40"/>
    </row>
    <row r="31" spans="1:12">
      <c r="G31" s="34"/>
    </row>
    <row r="32" spans="1:12">
      <c r="G32" s="34"/>
    </row>
    <row r="34" spans="1:11" s="29" customFormat="1">
      <c r="A34" s="29" t="s">
        <v>37</v>
      </c>
      <c r="K34" s="29" t="s">
        <v>38</v>
      </c>
    </row>
  </sheetData>
  <mergeCells count="15">
    <mergeCell ref="A20:A23"/>
    <mergeCell ref="I1:L1"/>
    <mergeCell ref="A3:L3"/>
    <mergeCell ref="A7:L7"/>
    <mergeCell ref="A5:A6"/>
    <mergeCell ref="B5:B6"/>
    <mergeCell ref="C5:F5"/>
    <mergeCell ref="G5:K5"/>
    <mergeCell ref="L5:L6"/>
    <mergeCell ref="L10:L11"/>
    <mergeCell ref="A13:A14"/>
    <mergeCell ref="L13:L14"/>
    <mergeCell ref="A10:A11"/>
    <mergeCell ref="B10:B11"/>
    <mergeCell ref="B17:B23"/>
  </mergeCells>
  <phoneticPr fontId="4" type="noConversion"/>
  <pageMargins left="0.15748031496062992" right="0.15748031496062992" top="0.19685039370078741" bottom="0.19685039370078741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2014-10-10T07:48:01Z</dcterms:modified>
</cp:coreProperties>
</file>