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 2" sheetId="2" r:id="rId1"/>
  </sheets>
  <calcPr calcId="145621"/>
</workbook>
</file>

<file path=xl/calcChain.xml><?xml version="1.0" encoding="utf-8"?>
<calcChain xmlns="http://schemas.openxmlformats.org/spreadsheetml/2006/main">
  <c r="F10" i="2" l="1"/>
  <c r="H9" i="2"/>
  <c r="G24" i="2"/>
  <c r="G14" i="2"/>
  <c r="G9" i="2" s="1"/>
  <c r="G16" i="2"/>
  <c r="G11" i="2" s="1"/>
  <c r="G21" i="2"/>
  <c r="G26" i="2"/>
  <c r="G20" i="2"/>
  <c r="G10" i="2" s="1"/>
  <c r="I21" i="2"/>
  <c r="I26" i="2"/>
  <c r="I14" i="2"/>
  <c r="I16" i="2"/>
  <c r="I20" i="2"/>
  <c r="I25" i="2"/>
  <c r="I29" i="2"/>
  <c r="J29" i="2" s="1"/>
  <c r="I30" i="2"/>
  <c r="J30" i="2" s="1"/>
  <c r="F14" i="2"/>
  <c r="F12" i="2" s="1"/>
  <c r="F21" i="2"/>
  <c r="F11" i="2" s="1"/>
  <c r="F26" i="2"/>
  <c r="F22" i="2" s="1"/>
  <c r="G7" i="2" l="1"/>
  <c r="F9" i="2"/>
  <c r="F7" i="2" s="1"/>
  <c r="J16" i="2"/>
  <c r="J14" i="2"/>
  <c r="G12" i="2"/>
  <c r="J20" i="2"/>
  <c r="H15" i="2"/>
  <c r="I24" i="2"/>
  <c r="J24" i="2" s="1"/>
  <c r="J26" i="2"/>
  <c r="H31" i="2"/>
  <c r="H11" i="2" s="1"/>
  <c r="E21" i="2"/>
  <c r="E11" i="2" s="1"/>
  <c r="E17" i="2"/>
  <c r="E24" i="2"/>
  <c r="E9" i="2" s="1"/>
  <c r="E25" i="2"/>
  <c r="E10" i="2" s="1"/>
  <c r="F27" i="2"/>
  <c r="G27" i="2"/>
  <c r="E27" i="2"/>
  <c r="G22" i="2"/>
  <c r="F17" i="2"/>
  <c r="G17" i="2"/>
  <c r="E12" i="2"/>
  <c r="E7" i="2" l="1"/>
  <c r="I15" i="2"/>
  <c r="H10" i="2"/>
  <c r="H7" i="2" s="1"/>
  <c r="J25" i="2"/>
  <c r="H17" i="2"/>
  <c r="I17" i="2" s="1"/>
  <c r="J17" i="2" s="1"/>
  <c r="I19" i="2"/>
  <c r="E22" i="2"/>
  <c r="J21" i="2"/>
  <c r="H27" i="2"/>
  <c r="I27" i="2" s="1"/>
  <c r="J27" i="2" s="1"/>
  <c r="I31" i="2"/>
  <c r="H22" i="2"/>
  <c r="I22" i="2" s="1"/>
  <c r="J22" i="2" s="1"/>
  <c r="H12" i="2"/>
  <c r="I12" i="2" s="1"/>
  <c r="J12" i="2" s="1"/>
  <c r="J31" i="2" l="1"/>
  <c r="I11" i="2"/>
  <c r="J19" i="2"/>
  <c r="I9" i="2"/>
  <c r="J15" i="2"/>
  <c r="I10" i="2"/>
  <c r="J10" i="2" s="1"/>
  <c r="J11" i="2"/>
  <c r="I7" i="2" l="1"/>
  <c r="J9" i="2"/>
  <c r="J7" i="2" s="1"/>
</calcChain>
</file>

<file path=xl/sharedStrings.xml><?xml version="1.0" encoding="utf-8"?>
<sst xmlns="http://schemas.openxmlformats.org/spreadsheetml/2006/main" count="69" uniqueCount="50">
  <si>
    <t>Подпрограмма 2</t>
  </si>
  <si>
    <t>Подпрограмма 1</t>
  </si>
  <si>
    <t>Подпрограмма 3</t>
  </si>
  <si>
    <t>Статус</t>
  </si>
  <si>
    <t>Ответственный исполнитель, соисполнитель</t>
  </si>
  <si>
    <t>Оценка расходов (тыс.руб.), годы</t>
  </si>
  <si>
    <t>Всего</t>
  </si>
  <si>
    <t>в том числе</t>
  </si>
  <si>
    <t>краевой бюджет</t>
  </si>
  <si>
    <t>внебюджетные источники</t>
  </si>
  <si>
    <t>бюджет города</t>
  </si>
  <si>
    <t>Наименование муниципальной программы, подпрограммы муниципальной программы</t>
  </si>
  <si>
    <t>Муниципальная программа</t>
  </si>
  <si>
    <t>Л.А. Когданина</t>
  </si>
  <si>
    <t>«Формирование здорового образа жизни через развитие массовой физической культуры и спорта»</t>
  </si>
  <si>
    <t>«Развитие детско-юношеского спорта и системы подготовки спортивного резерва»</t>
  </si>
  <si>
    <t>«Развитие массовых видов спорта среди детей и подростков в системе подготовки спортивного резерва»</t>
  </si>
  <si>
    <t>«Управление развитием отрасли физической культуры и спорта»</t>
  </si>
  <si>
    <t>Подпрограмма 4</t>
  </si>
  <si>
    <t>№ п/п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</si>
  <si>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</si>
  <si>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</si>
  <si>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</si>
  <si>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</si>
  <si>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</si>
  <si>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</si>
  <si>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</si>
  <si>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</si>
  <si>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</si>
  <si>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</si>
  <si>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</si>
  <si>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</si>
  <si>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</si>
  <si>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</si>
  <si>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</si>
  <si>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</si>
  <si>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</si>
  <si>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</si>
  <si>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</si>
  <si>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5.4</t>
  </si>
  <si>
    <t>Информация о ресурсном обеспечении и прогнозной оценке расходов на реализацию муниципальнной программы "Развитие физической культуры и спорта в городе Шарыпово» с учетом источников финансирования, в том числе средств краевого бюджета и бюджета города Шарыпово</t>
  </si>
  <si>
    <t>Итого на период 2014-2018гг.</t>
  </si>
  <si>
    <t>Отдел спорта и молодежной политики Администрации города Шарыпово</t>
  </si>
  <si>
    <t>Начальник отдела СиМП Администрации города Шарыпово</t>
  </si>
  <si>
    <t>"Развитие физической культуры и спорта в городе Шарыпово»</t>
  </si>
  <si>
    <t>1.1</t>
  </si>
  <si>
    <t>1.2</t>
  </si>
  <si>
    <t>1.3</t>
  </si>
  <si>
    <t>1.4</t>
  </si>
  <si>
    <t>Приложение № 1 к постановлению Администрации города Шарыпово №  199  от 03.11.2016г.                                                                                                                                                                        Приложение № 4 к паспорту муниципальной программы "Развитие физичекой культуры и спорта в городе Шарыпово"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</si>
</sst>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4" fontId="1" fillId="2" borderId="0" xfId="0" applyNumberFormat="1" applyFont="1" applyFill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4" fontId="1" fillId="2" borderId="0" xfId="0" applyNumberFormat="1" applyFont="1" applyFill="1" applyAlignment="1">
      <alignment horizontal="center" wrapText="1"/>
    </xf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zoomScaleNormal="100" workbookViewId="0">
      <selection activeCell="B4" sqref="B4:J4"/>
    </sheetView>
  </sheetViews>
  <sheetFormatPr defaultColWidth="9.109375" defaultRowHeight="13.2" x14ac:dyDescent="0.3"/>
  <cols>
    <col min="1" max="1" width="5.5546875" style="1" customWidth="1"/>
    <col min="2" max="2" width="20.5546875" style="1" customWidth="1"/>
    <col min="3" max="3" width="35" style="1" customWidth="1"/>
    <col min="4" max="4" width="40.88671875" style="1" customWidth="1"/>
    <col min="5" max="5" width="14.6640625" style="4" customWidth="1"/>
    <col min="6" max="6" width="13.88671875" style="4" customWidth="1"/>
    <col min="7" max="9" width="13.5546875" style="4" customWidth="1"/>
    <col min="10" max="10" width="13.33203125" style="4" customWidth="1"/>
    <col min="11" max="16384" width="9.109375" style="1"/>
  </cols>
  <sheetData>
    <row r="1" spans="1:11" ht="15" customHeight="1" x14ac:dyDescent="0.3">
      <c r="E1" s="2"/>
      <c r="F1" s="24" t="s">
        <v>49</v>
      </c>
      <c r="G1" s="24"/>
      <c r="H1" s="24"/>
      <c r="I1" s="24"/>
      <c r="J1" s="24"/>
    </row>
    <row r="2" spans="1:11" ht="17.25" customHeight="1" x14ac:dyDescent="0.3">
      <c r="D2" s="3"/>
      <c r="E2" s="2"/>
      <c r="F2" s="24"/>
      <c r="G2" s="24"/>
      <c r="H2" s="24"/>
      <c r="I2" s="24"/>
      <c r="J2" s="24"/>
    </row>
    <row r="3" spans="1:11" ht="23.25" customHeight="1" x14ac:dyDescent="0.3">
      <c r="F3" s="24"/>
      <c r="G3" s="24"/>
      <c r="H3" s="24"/>
      <c r="I3" s="24"/>
      <c r="J3" s="24"/>
    </row>
    <row r="4" spans="1:11" ht="45.75" customHeight="1" x14ac:dyDescent="0.3">
      <c r="B4" s="25" t="s">
        <v>40</v>
      </c>
      <c r="C4" s="25"/>
      <c r="D4" s="25"/>
      <c r="E4" s="25"/>
      <c r="F4" s="25"/>
      <c r="G4" s="25"/>
      <c r="H4" s="25"/>
      <c r="I4" s="25"/>
      <c r="J4" s="25"/>
    </row>
    <row r="5" spans="1:11" ht="23.25" customHeight="1" x14ac:dyDescent="0.3">
      <c r="A5" s="20" t="s">
        <v>19</v>
      </c>
      <c r="B5" s="17" t="s">
        <v>3</v>
      </c>
      <c r="C5" s="17" t="s">
        <v>11</v>
      </c>
      <c r="D5" s="17" t="s">
        <v>4</v>
      </c>
      <c r="E5" s="26" t="s">
        <v>5</v>
      </c>
      <c r="F5" s="27"/>
      <c r="G5" s="27"/>
      <c r="H5" s="27"/>
      <c r="I5" s="27"/>
      <c r="J5" s="28"/>
    </row>
    <row r="6" spans="1:11" ht="45.75" customHeight="1" x14ac:dyDescent="0.3">
      <c r="A6" s="20"/>
      <c r="B6" s="19"/>
      <c r="C6" s="19"/>
      <c r="D6" s="19"/>
      <c r="E6" s="5">
        <v>2014</v>
      </c>
      <c r="F6" s="5">
        <v>2015</v>
      </c>
      <c r="G6" s="5">
        <v>2016</v>
      </c>
      <c r="H6" s="5">
        <v>2017</v>
      </c>
      <c r="I6" s="5">
        <v>2018</v>
      </c>
      <c r="J6" s="6" t="s">
        <v>41</v>
      </c>
    </row>
    <row r="7" spans="1:11" ht="25.5" customHeight="1" x14ac:dyDescent="0.3">
      <c r="A7" s="7">
        <v>1</v>
      </c>
      <c r="B7" s="17" t="s">
        <v>12</v>
      </c>
      <c r="C7" s="14" t="s">
        <v>44</v>
      </c>
      <c r="D7" s="8" t="s">
        <v>6</v>
      </c>
      <c r="E7" s="9">
        <f t="shared" ref="E7:J7" si="0">SUM(E9:E11)</f>
        <v>55708.77</v>
      </c>
      <c r="F7" s="9">
        <f t="shared" si="0"/>
        <v>59309.57</v>
      </c>
      <c r="G7" s="9">
        <f t="shared" si="0"/>
        <v>62746.239999999998</v>
      </c>
      <c r="H7" s="9">
        <f t="shared" si="0"/>
        <v>57085.05</v>
      </c>
      <c r="I7" s="9">
        <f t="shared" si="0"/>
        <v>57085.05</v>
      </c>
      <c r="J7" s="9">
        <f t="shared" si="0"/>
        <v>291934.68</v>
      </c>
      <c r="K7" s="4"/>
    </row>
    <row r="8" spans="1:11" ht="26.25" customHeight="1" x14ac:dyDescent="0.3">
      <c r="A8" s="10" t="s">
        <v>45</v>
      </c>
      <c r="B8" s="18"/>
      <c r="C8" s="15"/>
      <c r="D8" s="11" t="s">
        <v>42</v>
      </c>
      <c r="E8" s="6"/>
      <c r="F8" s="6"/>
      <c r="G8" s="6"/>
      <c r="H8" s="6"/>
      <c r="I8" s="12"/>
      <c r="J8" s="12"/>
    </row>
    <row r="9" spans="1:11" x14ac:dyDescent="0.3">
      <c r="A9" s="10" t="s">
        <v>46</v>
      </c>
      <c r="B9" s="18"/>
      <c r="C9" s="15"/>
      <c r="D9" s="8" t="s">
        <v>8</v>
      </c>
      <c r="E9" s="6">
        <f>E14+E19+E24+E29</f>
        <v>1428.0700000000002</v>
      </c>
      <c r="F9" s="6">
        <f t="shared" ref="F9:I9" si="1">F14+F19+F24+F29</f>
        <v>7755.33</v>
      </c>
      <c r="G9" s="6">
        <f t="shared" si="1"/>
        <v>3751.5</v>
      </c>
      <c r="H9" s="6">
        <f t="shared" si="1"/>
        <v>0</v>
      </c>
      <c r="I9" s="6">
        <f t="shared" si="1"/>
        <v>0</v>
      </c>
      <c r="J9" s="12">
        <f t="shared" ref="J9:J31" si="2">I9+H9+G9+F9+E9</f>
        <v>12934.9</v>
      </c>
    </row>
    <row r="10" spans="1:11" x14ac:dyDescent="0.3">
      <c r="A10" s="10" t="s">
        <v>47</v>
      </c>
      <c r="B10" s="18"/>
      <c r="C10" s="15"/>
      <c r="D10" s="8" t="s">
        <v>9</v>
      </c>
      <c r="E10" s="6">
        <f>E15+E20+E25+E30</f>
        <v>2723.1</v>
      </c>
      <c r="F10" s="6">
        <f t="shared" ref="F10:I10" si="3">F15+F20+F25+F30</f>
        <v>2260.75</v>
      </c>
      <c r="G10" s="6">
        <f t="shared" si="3"/>
        <v>3085.3999999999996</v>
      </c>
      <c r="H10" s="6">
        <f t="shared" si="3"/>
        <v>3000</v>
      </c>
      <c r="I10" s="6">
        <f t="shared" si="3"/>
        <v>3000</v>
      </c>
      <c r="J10" s="12">
        <f t="shared" si="2"/>
        <v>14069.25</v>
      </c>
    </row>
    <row r="11" spans="1:11" x14ac:dyDescent="0.3">
      <c r="A11" s="10" t="s">
        <v>48</v>
      </c>
      <c r="B11" s="19"/>
      <c r="C11" s="16"/>
      <c r="D11" s="8" t="s">
        <v>10</v>
      </c>
      <c r="E11" s="12">
        <f>E16+E21+E26+E31</f>
        <v>51557.599999999999</v>
      </c>
      <c r="F11" s="12">
        <f t="shared" ref="F11:I11" si="4">F16+F21+F26+F31</f>
        <v>49293.49</v>
      </c>
      <c r="G11" s="12">
        <f t="shared" si="4"/>
        <v>55909.34</v>
      </c>
      <c r="H11" s="12">
        <f t="shared" si="4"/>
        <v>54085.05</v>
      </c>
      <c r="I11" s="12">
        <f t="shared" si="4"/>
        <v>54085.05</v>
      </c>
      <c r="J11" s="12">
        <f t="shared" si="2"/>
        <v>264930.52999999997</v>
      </c>
    </row>
    <row r="12" spans="1:11" ht="38.25" customHeight="1" x14ac:dyDescent="0.3">
      <c r="A12" s="10" t="s">
        <v>20</v>
      </c>
      <c r="B12" s="17" t="s">
        <v>1</v>
      </c>
      <c r="C12" s="14" t="s">
        <v>14</v>
      </c>
      <c r="D12" s="8" t="s">
        <v>6</v>
      </c>
      <c r="E12" s="9">
        <f>SUM(E15:E16)</f>
        <v>33842.979999999996</v>
      </c>
      <c r="F12" s="9">
        <f>F14+F15+F16</f>
        <v>37030.79</v>
      </c>
      <c r="G12" s="9">
        <f>G14+G15+G16</f>
        <v>40682.229999999996</v>
      </c>
      <c r="H12" s="9">
        <f>H15+H16</f>
        <v>35742.959999999999</v>
      </c>
      <c r="I12" s="9">
        <f t="shared" ref="I12:I31" si="5">H12</f>
        <v>35742.959999999999</v>
      </c>
      <c r="J12" s="9">
        <f>I12+H12+G12+F12+E12</f>
        <v>183041.91999999998</v>
      </c>
      <c r="K12" s="4"/>
    </row>
    <row r="13" spans="1:11" x14ac:dyDescent="0.3">
      <c r="A13" s="10" t="s">
        <v>21</v>
      </c>
      <c r="B13" s="18"/>
      <c r="C13" s="15"/>
      <c r="D13" s="8" t="s">
        <v>7</v>
      </c>
      <c r="E13" s="6"/>
      <c r="F13" s="6"/>
      <c r="G13" s="6"/>
      <c r="H13" s="6"/>
      <c r="I13" s="12"/>
      <c r="J13" s="12"/>
    </row>
    <row r="14" spans="1:11" x14ac:dyDescent="0.3">
      <c r="A14" s="10" t="s">
        <v>22</v>
      </c>
      <c r="B14" s="18"/>
      <c r="C14" s="15"/>
      <c r="D14" s="8" t="s">
        <v>8</v>
      </c>
      <c r="E14" s="4">
        <v>0</v>
      </c>
      <c r="F14" s="6">
        <f>2686+1000+1200</f>
        <v>4886</v>
      </c>
      <c r="G14" s="6">
        <f>2500+500</f>
        <v>3000</v>
      </c>
      <c r="H14" s="6">
        <v>0</v>
      </c>
      <c r="I14" s="12">
        <f t="shared" si="5"/>
        <v>0</v>
      </c>
      <c r="J14" s="12">
        <f t="shared" si="2"/>
        <v>7886</v>
      </c>
    </row>
    <row r="15" spans="1:11" x14ac:dyDescent="0.3">
      <c r="A15" s="10" t="s">
        <v>23</v>
      </c>
      <c r="B15" s="18"/>
      <c r="C15" s="15"/>
      <c r="D15" s="8" t="s">
        <v>9</v>
      </c>
      <c r="E15" s="6">
        <v>2500</v>
      </c>
      <c r="F15" s="6">
        <v>2200</v>
      </c>
      <c r="G15" s="6">
        <v>3000</v>
      </c>
      <c r="H15" s="6">
        <f>G15</f>
        <v>3000</v>
      </c>
      <c r="I15" s="12">
        <f t="shared" si="5"/>
        <v>3000</v>
      </c>
      <c r="J15" s="12">
        <f t="shared" si="2"/>
        <v>13700</v>
      </c>
    </row>
    <row r="16" spans="1:11" x14ac:dyDescent="0.3">
      <c r="A16" s="10" t="s">
        <v>24</v>
      </c>
      <c r="B16" s="19"/>
      <c r="C16" s="16"/>
      <c r="D16" s="8" t="s">
        <v>10</v>
      </c>
      <c r="E16" s="12">
        <v>31342.98</v>
      </c>
      <c r="F16" s="12">
        <v>29944.79</v>
      </c>
      <c r="G16" s="12">
        <f>33129.96+1274.74+277.53</f>
        <v>34682.229999999996</v>
      </c>
      <c r="H16" s="12">
        <v>32742.959999999999</v>
      </c>
      <c r="I16" s="12">
        <f t="shared" si="5"/>
        <v>32742.959999999999</v>
      </c>
      <c r="J16" s="12">
        <f>I16+H16+G16+F16+E16</f>
        <v>161455.92000000001</v>
      </c>
      <c r="K16" s="4"/>
    </row>
    <row r="17" spans="1:10" ht="38.25" customHeight="1" x14ac:dyDescent="0.3">
      <c r="A17" s="10" t="s">
        <v>25</v>
      </c>
      <c r="B17" s="17" t="s">
        <v>0</v>
      </c>
      <c r="C17" s="14" t="s">
        <v>15</v>
      </c>
      <c r="D17" s="8" t="s">
        <v>6</v>
      </c>
      <c r="E17" s="13">
        <f>SUM(E18:E21)</f>
        <v>9936.44</v>
      </c>
      <c r="F17" s="13">
        <f>SUM(F18:F21)</f>
        <v>10420.969999999999</v>
      </c>
      <c r="G17" s="13">
        <f>SUM(G18:G21)</f>
        <v>9939.6099999999988</v>
      </c>
      <c r="H17" s="13">
        <f>H19+H21</f>
        <v>9654.19</v>
      </c>
      <c r="I17" s="9">
        <f t="shared" si="5"/>
        <v>9654.19</v>
      </c>
      <c r="J17" s="9">
        <f t="shared" si="2"/>
        <v>49605.4</v>
      </c>
    </row>
    <row r="18" spans="1:10" x14ac:dyDescent="0.3">
      <c r="A18" s="10" t="s">
        <v>26</v>
      </c>
      <c r="B18" s="18"/>
      <c r="C18" s="15"/>
      <c r="D18" s="8" t="s">
        <v>7</v>
      </c>
      <c r="E18" s="6"/>
      <c r="F18" s="6"/>
      <c r="G18" s="6"/>
      <c r="H18" s="6"/>
      <c r="I18" s="12"/>
      <c r="J18" s="12"/>
    </row>
    <row r="19" spans="1:10" x14ac:dyDescent="0.3">
      <c r="A19" s="10" t="s">
        <v>27</v>
      </c>
      <c r="B19" s="18"/>
      <c r="C19" s="15"/>
      <c r="D19" s="8" t="s">
        <v>8</v>
      </c>
      <c r="E19" s="6">
        <v>586.57000000000005</v>
      </c>
      <c r="F19" s="6">
        <v>1592.12</v>
      </c>
      <c r="G19" s="6">
        <v>321.10000000000002</v>
      </c>
      <c r="H19" s="6">
        <v>0</v>
      </c>
      <c r="I19" s="12">
        <f t="shared" si="5"/>
        <v>0</v>
      </c>
      <c r="J19" s="12">
        <f t="shared" si="2"/>
        <v>2499.79</v>
      </c>
    </row>
    <row r="20" spans="1:10" x14ac:dyDescent="0.3">
      <c r="A20" s="10" t="s">
        <v>28</v>
      </c>
      <c r="B20" s="18"/>
      <c r="C20" s="15"/>
      <c r="D20" s="8" t="s">
        <v>9</v>
      </c>
      <c r="E20" s="6">
        <v>61.1</v>
      </c>
      <c r="F20" s="6">
        <v>54.89</v>
      </c>
      <c r="G20" s="6">
        <f>50+17.7</f>
        <v>67.7</v>
      </c>
      <c r="H20" s="6"/>
      <c r="I20" s="12">
        <f t="shared" si="5"/>
        <v>0</v>
      </c>
      <c r="J20" s="12">
        <f t="shared" si="2"/>
        <v>183.69</v>
      </c>
    </row>
    <row r="21" spans="1:10" x14ac:dyDescent="0.3">
      <c r="A21" s="10" t="s">
        <v>29</v>
      </c>
      <c r="B21" s="19"/>
      <c r="C21" s="16"/>
      <c r="D21" s="8" t="s">
        <v>10</v>
      </c>
      <c r="E21" s="6">
        <f>9288.77+76.04-76.04</f>
        <v>9288.77</v>
      </c>
      <c r="F21" s="6">
        <f>9600.08-850+23.88</f>
        <v>8773.9599999999991</v>
      </c>
      <c r="G21" s="6">
        <f>9654.19-88.79-17.57+2.98</f>
        <v>9550.81</v>
      </c>
      <c r="H21" s="6">
        <v>9654.19</v>
      </c>
      <c r="I21" s="12">
        <f>H21</f>
        <v>9654.19</v>
      </c>
      <c r="J21" s="12">
        <f t="shared" si="2"/>
        <v>46921.919999999998</v>
      </c>
    </row>
    <row r="22" spans="1:10" ht="38.25" customHeight="1" x14ac:dyDescent="0.3">
      <c r="A22" s="10" t="s">
        <v>30</v>
      </c>
      <c r="B22" s="17" t="s">
        <v>2</v>
      </c>
      <c r="C22" s="14" t="s">
        <v>16</v>
      </c>
      <c r="D22" s="8" t="s">
        <v>6</v>
      </c>
      <c r="E22" s="13">
        <f>SUM(E23:E26)</f>
        <v>9752.59</v>
      </c>
      <c r="F22" s="13">
        <f>SUM(F23:F26)</f>
        <v>9455.31</v>
      </c>
      <c r="G22" s="13">
        <f>SUM(G23:G26)</f>
        <v>9571.2099999999991</v>
      </c>
      <c r="H22" s="13">
        <f>H24+H26</f>
        <v>9134.7099999999991</v>
      </c>
      <c r="I22" s="9">
        <f t="shared" si="5"/>
        <v>9134.7099999999991</v>
      </c>
      <c r="J22" s="9">
        <f t="shared" si="2"/>
        <v>47048.53</v>
      </c>
    </row>
    <row r="23" spans="1:10" x14ac:dyDescent="0.3">
      <c r="A23" s="10" t="s">
        <v>31</v>
      </c>
      <c r="B23" s="18"/>
      <c r="C23" s="15"/>
      <c r="D23" s="8" t="s">
        <v>7</v>
      </c>
      <c r="E23" s="6"/>
      <c r="F23" s="6"/>
      <c r="G23" s="6"/>
      <c r="H23" s="6"/>
      <c r="I23" s="12"/>
      <c r="J23" s="12"/>
    </row>
    <row r="24" spans="1:10" x14ac:dyDescent="0.3">
      <c r="A24" s="10" t="s">
        <v>32</v>
      </c>
      <c r="B24" s="18"/>
      <c r="C24" s="15"/>
      <c r="D24" s="8" t="s">
        <v>8</v>
      </c>
      <c r="E24" s="6">
        <f>300+541.5</f>
        <v>841.5</v>
      </c>
      <c r="F24" s="6">
        <v>1277.21</v>
      </c>
      <c r="G24" s="6">
        <f>201+229.4</f>
        <v>430.4</v>
      </c>
      <c r="H24" s="6">
        <v>0</v>
      </c>
      <c r="I24" s="12">
        <f t="shared" si="5"/>
        <v>0</v>
      </c>
      <c r="J24" s="12">
        <f t="shared" si="2"/>
        <v>2549.11</v>
      </c>
    </row>
    <row r="25" spans="1:10" x14ac:dyDescent="0.3">
      <c r="A25" s="10" t="s">
        <v>33</v>
      </c>
      <c r="B25" s="18"/>
      <c r="C25" s="15"/>
      <c r="D25" s="8" t="s">
        <v>9</v>
      </c>
      <c r="E25" s="6">
        <f>12+150</f>
        <v>162</v>
      </c>
      <c r="F25" s="6">
        <v>5.86</v>
      </c>
      <c r="G25" s="6">
        <v>17.7</v>
      </c>
      <c r="H25" s="6"/>
      <c r="I25" s="12">
        <f t="shared" si="5"/>
        <v>0</v>
      </c>
      <c r="J25" s="12">
        <f t="shared" si="2"/>
        <v>185.56</v>
      </c>
    </row>
    <row r="26" spans="1:10" x14ac:dyDescent="0.3">
      <c r="A26" s="10" t="s">
        <v>34</v>
      </c>
      <c r="B26" s="19"/>
      <c r="C26" s="16"/>
      <c r="D26" s="8" t="s">
        <v>10</v>
      </c>
      <c r="E26" s="6">
        <v>8749.09</v>
      </c>
      <c r="F26" s="6">
        <f>9057.24-885</f>
        <v>8172.24</v>
      </c>
      <c r="G26" s="6">
        <f>9134.71-17.57+5.97</f>
        <v>9123.1099999999988</v>
      </c>
      <c r="H26" s="6">
        <v>9134.7099999999991</v>
      </c>
      <c r="I26" s="12">
        <f>H26</f>
        <v>9134.7099999999991</v>
      </c>
      <c r="J26" s="12">
        <f t="shared" si="2"/>
        <v>44313.86</v>
      </c>
    </row>
    <row r="27" spans="1:10" ht="25.5" customHeight="1" x14ac:dyDescent="0.3">
      <c r="A27" s="10" t="s">
        <v>35</v>
      </c>
      <c r="B27" s="17" t="s">
        <v>18</v>
      </c>
      <c r="C27" s="14" t="s">
        <v>17</v>
      </c>
      <c r="D27" s="8" t="s">
        <v>6</v>
      </c>
      <c r="E27" s="13">
        <f>SUM(E29:E31)</f>
        <v>2176.7600000000002</v>
      </c>
      <c r="F27" s="13">
        <f>SUM(F29:F31)</f>
        <v>2402.5</v>
      </c>
      <c r="G27" s="13">
        <f>SUM(G29:G31)</f>
        <v>2553.19</v>
      </c>
      <c r="H27" s="13">
        <f>H31</f>
        <v>2553.19</v>
      </c>
      <c r="I27" s="9">
        <f t="shared" si="5"/>
        <v>2553.19</v>
      </c>
      <c r="J27" s="9">
        <f t="shared" si="2"/>
        <v>12238.83</v>
      </c>
    </row>
    <row r="28" spans="1:10" x14ac:dyDescent="0.3">
      <c r="A28" s="10" t="s">
        <v>36</v>
      </c>
      <c r="B28" s="18"/>
      <c r="C28" s="15"/>
      <c r="D28" s="8" t="s">
        <v>7</v>
      </c>
      <c r="E28" s="6"/>
      <c r="F28" s="6"/>
      <c r="G28" s="6"/>
      <c r="H28" s="6"/>
      <c r="I28" s="12"/>
      <c r="J28" s="12"/>
    </row>
    <row r="29" spans="1:10" x14ac:dyDescent="0.3">
      <c r="A29" s="10" t="s">
        <v>37</v>
      </c>
      <c r="B29" s="18"/>
      <c r="C29" s="15"/>
      <c r="D29" s="8" t="s">
        <v>8</v>
      </c>
      <c r="E29" s="6"/>
      <c r="F29" s="6"/>
      <c r="G29" s="6"/>
      <c r="H29" s="6"/>
      <c r="I29" s="12">
        <f t="shared" si="5"/>
        <v>0</v>
      </c>
      <c r="J29" s="12">
        <f t="shared" si="2"/>
        <v>0</v>
      </c>
    </row>
    <row r="30" spans="1:10" x14ac:dyDescent="0.3">
      <c r="A30" s="10" t="s">
        <v>38</v>
      </c>
      <c r="B30" s="18"/>
      <c r="C30" s="15"/>
      <c r="D30" s="8" t="s">
        <v>9</v>
      </c>
      <c r="E30" s="6"/>
      <c r="F30" s="6"/>
      <c r="G30" s="6"/>
      <c r="H30" s="6"/>
      <c r="I30" s="12">
        <f t="shared" si="5"/>
        <v>0</v>
      </c>
      <c r="J30" s="12">
        <f t="shared" si="2"/>
        <v>0</v>
      </c>
    </row>
    <row r="31" spans="1:10" x14ac:dyDescent="0.3">
      <c r="A31" s="10" t="s">
        <v>39</v>
      </c>
      <c r="B31" s="19"/>
      <c r="C31" s="16"/>
      <c r="D31" s="8" t="s">
        <v>10</v>
      </c>
      <c r="E31" s="6">
        <v>2176.7600000000002</v>
      </c>
      <c r="F31" s="6">
        <v>2402.5</v>
      </c>
      <c r="G31" s="6">
        <v>2553.19</v>
      </c>
      <c r="H31" s="6">
        <f>G31</f>
        <v>2553.19</v>
      </c>
      <c r="I31" s="12">
        <f t="shared" si="5"/>
        <v>2553.19</v>
      </c>
      <c r="J31" s="12">
        <f t="shared" si="2"/>
        <v>12238.83</v>
      </c>
    </row>
    <row r="32" spans="1:10" ht="11.25" customHeight="1" x14ac:dyDescent="0.3">
      <c r="B32" s="21" t="s">
        <v>43</v>
      </c>
      <c r="C32" s="21"/>
    </row>
    <row r="33" spans="2:10" ht="18.75" customHeight="1" x14ac:dyDescent="0.25">
      <c r="B33" s="22"/>
      <c r="C33" s="22"/>
      <c r="G33" s="23" t="s">
        <v>13</v>
      </c>
      <c r="H33" s="23"/>
      <c r="I33" s="23"/>
      <c r="J33" s="23"/>
    </row>
  </sheetData>
  <mergeCells count="19">
    <mergeCell ref="F1:J3"/>
    <mergeCell ref="B4:J4"/>
    <mergeCell ref="B5:B6"/>
    <mergeCell ref="C5:C6"/>
    <mergeCell ref="D5:D6"/>
    <mergeCell ref="E5:J5"/>
    <mergeCell ref="C27:C31"/>
    <mergeCell ref="B27:B31"/>
    <mergeCell ref="A5:A6"/>
    <mergeCell ref="B32:C33"/>
    <mergeCell ref="G33:J33"/>
    <mergeCell ref="C7:C11"/>
    <mergeCell ref="B7:B11"/>
    <mergeCell ref="C12:C16"/>
    <mergeCell ref="B12:B16"/>
    <mergeCell ref="C17:C21"/>
    <mergeCell ref="B17:B21"/>
    <mergeCell ref="C22:C26"/>
    <mergeCell ref="B22:B26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2014-04-08T02:21:40Z</cp:lastPrinted>
  <dcterms:created xsi:type="dcterms:W3CDTF">2006-09-28T05:33:49Z</dcterms:created>
  <dcterms:modified xsi:type="dcterms:W3CDTF">2016-11-09T08:29:38Z</dcterms:modified>
</cp:coreProperties>
</file>