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7" i="1" l="1"/>
  <c r="H14" i="1"/>
  <c r="H29" i="1" l="1"/>
  <c r="H20" i="1"/>
  <c r="H44" i="1"/>
  <c r="H35" i="1"/>
  <c r="K14" i="1"/>
  <c r="J31" i="1" l="1"/>
  <c r="I31" i="1"/>
  <c r="K23" i="1"/>
  <c r="H30" i="1" l="1"/>
  <c r="K30" i="1" l="1"/>
  <c r="K29" i="1"/>
  <c r="K21" i="1"/>
  <c r="H21" i="1"/>
  <c r="K20" i="1" l="1"/>
  <c r="K44" i="1"/>
  <c r="K35" i="1"/>
  <c r="H28" i="1" l="1"/>
  <c r="K28" i="1" l="1"/>
  <c r="H31" i="1"/>
  <c r="I48" i="1"/>
  <c r="J48" i="1"/>
  <c r="H48" i="1"/>
  <c r="K43" i="1"/>
  <c r="K24" i="1"/>
  <c r="K19" i="1"/>
  <c r="H50" i="1" l="1"/>
  <c r="G31" i="1"/>
  <c r="K47" i="1" l="1"/>
  <c r="G48" i="1"/>
  <c r="K48" i="1" s="1"/>
  <c r="K25" i="1" l="1"/>
  <c r="K27" i="1"/>
  <c r="K26" i="1" l="1"/>
  <c r="K46" i="1" l="1"/>
  <c r="K45" i="1"/>
  <c r="K22" i="1"/>
  <c r="K31" i="1" s="1"/>
  <c r="I50" i="1" l="1"/>
  <c r="G50" i="1"/>
  <c r="J50" i="1"/>
  <c r="K50" i="1" l="1"/>
</calcChain>
</file>

<file path=xl/sharedStrings.xml><?xml version="1.0" encoding="utf-8"?>
<sst xmlns="http://schemas.openxmlformats.org/spreadsheetml/2006/main" count="106" uniqueCount="64">
  <si>
    <t>Перечень мероприятий подпрограммы "Сохранение культурного наследия" с указанием объема средств на их реализацию и ожидаемых расходов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</si>
  <si>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</si>
  <si>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</si>
  <si>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</si>
  <si>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</si>
  <si>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</si>
  <si>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</si>
  <si>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Цель подпрограммы:</t>
  </si>
  <si>
    <t>сохранение и эффективное использование культурного наследия города</t>
  </si>
  <si>
    <t>Отдел культуры Администрации города Шарыпово</t>
  </si>
  <si>
    <t>Задача 1. Развитие библиотечного дела</t>
  </si>
  <si>
    <t>Обеспечение деятельности (оказания  услуг) подведомственных учреждений в рамках программы "Сохранения культурного наследия"</t>
  </si>
  <si>
    <t>О31</t>
  </si>
  <si>
    <t>О801</t>
  </si>
  <si>
    <t>О518520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</si>
  <si>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</t>
  </si>
  <si>
    <t>О511021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</si>
  <si>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 за счет бюджета города</t>
  </si>
  <si>
    <t>О518521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</si>
  <si>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</si>
  <si>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>О518734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</si>
  <si>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</si>
  <si>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</si>
  <si>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О518748</t>
  </si>
  <si>
    <t>Итого по задаче 1</t>
  </si>
  <si>
    <t>Задача 2. Развитие музейного дела</t>
  </si>
  <si>
    <t>Обеспечение деятельности (оказание услуг) подведомственных учреждений музейного типа в рамках программы "Сохранения культурного наследия"</t>
  </si>
  <si>
    <t>О518522</t>
  </si>
  <si>
    <t>Обеспечение деятельности (оказание услуг) подведомственных учреждений музейного типа в рамках программы "Сохранения культурного наследия</t>
  </si>
  <si>
    <t>Итого по задаче №2</t>
  </si>
  <si>
    <t>ВСЕГО</t>
  </si>
  <si>
    <t>Начальник Отдела культуры Администрации  города Шарыпово</t>
  </si>
  <si>
    <t>Ю.В.Рудь</t>
  </si>
  <si>
    <t>2014год</t>
  </si>
  <si>
    <t>2015год</t>
  </si>
  <si>
    <t>2016год</t>
  </si>
  <si>
    <t>2017год</t>
  </si>
  <si>
    <t>Итого на 2014-2017 годы</t>
  </si>
  <si>
    <t>Расходы</t>
  </si>
  <si>
    <t>Ожидаемый результат от реализации подпрограммного мероприятия (в натуральном выражении</t>
  </si>
  <si>
    <t>О517481</t>
  </si>
  <si>
    <t>611  612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</si>
  <si>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</si>
  <si>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031</t>
  </si>
  <si>
    <t>0801</t>
  </si>
  <si>
    <t>Приобретение не менее  147,3 ед.изданий на различных носителях информации</t>
  </si>
  <si>
    <t>О518534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</si>
  <si>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</si>
  <si>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0518533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</si>
  <si>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</si>
  <si>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О515144</t>
  </si>
  <si>
    <t>количество посетителей муниципальных библиотек составит всего 4331 00 человек</t>
  </si>
  <si>
    <t>количество посетителей краеведческого музея составит  всего 63500 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</si>
  <si>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</si>
  <si>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>0511022</t>
  </si>
  <si>
    <t>О511022</t>
  </si>
  <si>
    <t>О517488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</si>
  <si>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</si>
  <si>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</si>
  <si>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</si>
  <si>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О517511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</si>
  <si>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</si>
  <si>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611      612</t>
  </si>
  <si>
    <t>Приложение №1 к постановлению 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"16" 10.2015г. №184                                                                                                                             Приложение №5 к подпрограмме  1 "Сохранение культурного наследия" муниципальной программы "Развитие культуры" на 2014-2017гг.                                                                                                                        От "03" октября 2013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</si>
</sst>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3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6" fillId="2" borderId="6" xfId="0" applyFont="1" applyFill="1" applyBorder="1" applyAlignment="1">
      <alignment vertical="top" wrapText="1"/>
    </xf>
    <xf numFmtId="2" fontId="4" fillId="2" borderId="0" xfId="0" applyNumberFormat="1" applyFont="1" applyFill="1"/>
    <xf numFmtId="0" fontId="6" fillId="2" borderId="7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right" vertical="top" wrapText="1"/>
    </xf>
    <xf numFmtId="2" fontId="6" fillId="2" borderId="6" xfId="0" applyNumberFormat="1" applyFont="1" applyFill="1" applyBorder="1" applyAlignment="1">
      <alignment horizontal="right" vertical="top" wrapText="1"/>
    </xf>
    <xf numFmtId="0" fontId="6" fillId="2" borderId="10" xfId="0" applyFont="1" applyFill="1" applyBorder="1" applyAlignment="1">
      <alignment horizontal="right" vertical="top" wrapText="1"/>
    </xf>
    <xf numFmtId="2" fontId="6" fillId="2" borderId="10" xfId="0" applyNumberFormat="1" applyFont="1" applyFill="1" applyBorder="1" applyAlignment="1">
      <alignment horizontal="right" vertical="top" wrapText="1"/>
    </xf>
    <xf numFmtId="3" fontId="6" fillId="2" borderId="10" xfId="0" applyNumberFormat="1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vertical="center" wrapText="1"/>
    </xf>
    <xf numFmtId="0" fontId="8" fillId="2" borderId="17" xfId="0" applyFont="1" applyFill="1" applyBorder="1" applyAlignment="1">
      <alignment vertical="top" wrapText="1"/>
    </xf>
    <xf numFmtId="49" fontId="8" fillId="2" borderId="17" xfId="0" applyNumberFormat="1" applyFont="1" applyFill="1" applyBorder="1" applyAlignment="1">
      <alignment horizontal="center" vertical="top" wrapText="1"/>
    </xf>
    <xf numFmtId="49" fontId="8" fillId="2" borderId="17" xfId="0" applyNumberFormat="1" applyFont="1" applyFill="1" applyBorder="1" applyAlignment="1">
      <alignment vertical="top" wrapText="1"/>
    </xf>
    <xf numFmtId="0" fontId="8" fillId="2" borderId="17" xfId="0" applyFont="1" applyFill="1" applyBorder="1" applyAlignment="1">
      <alignment horizontal="right" vertical="top" wrapText="1"/>
    </xf>
    <xf numFmtId="2" fontId="8" fillId="2" borderId="17" xfId="0" applyNumberFormat="1" applyFont="1" applyFill="1" applyBorder="1" applyAlignment="1">
      <alignment horizontal="right" vertical="top" wrapText="1"/>
    </xf>
    <xf numFmtId="0" fontId="8" fillId="2" borderId="17" xfId="0" applyFont="1" applyFill="1" applyBorder="1" applyAlignment="1">
      <alignment vertical="center" wrapText="1"/>
    </xf>
    <xf numFmtId="0" fontId="8" fillId="2" borderId="17" xfId="0" applyFont="1" applyFill="1" applyBorder="1" applyAlignment="1">
      <alignment wrapText="1"/>
    </xf>
    <xf numFmtId="0" fontId="1" fillId="2" borderId="9" xfId="0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top" wrapText="1"/>
    </xf>
    <xf numFmtId="2" fontId="6" fillId="2" borderId="6" xfId="0" applyNumberFormat="1" applyFont="1" applyFill="1" applyBorder="1" applyAlignment="1">
      <alignment vertical="top" wrapText="1"/>
    </xf>
    <xf numFmtId="2" fontId="3" fillId="2" borderId="10" xfId="0" applyNumberFormat="1" applyFont="1" applyFill="1" applyBorder="1" applyAlignment="1">
      <alignment vertical="top" wrapText="1"/>
    </xf>
    <xf numFmtId="0" fontId="2" fillId="2" borderId="7" xfId="0" applyFont="1" applyFill="1" applyBorder="1" applyAlignment="1">
      <alignment vertical="center" wrapText="1"/>
    </xf>
    <xf numFmtId="2" fontId="6" fillId="2" borderId="8" xfId="0" applyNumberFormat="1" applyFont="1" applyFill="1" applyBorder="1" applyAlignment="1">
      <alignment horizontal="right" vertical="top" wrapText="1"/>
    </xf>
    <xf numFmtId="2" fontId="3" fillId="2" borderId="8" xfId="0" applyNumberFormat="1" applyFont="1" applyFill="1" applyBorder="1" applyAlignment="1">
      <alignment vertical="top" wrapText="1"/>
    </xf>
    <xf numFmtId="0" fontId="9" fillId="2" borderId="0" xfId="0" applyFont="1" applyFill="1" applyAlignment="1">
      <alignment vertical="distributed"/>
    </xf>
    <xf numFmtId="0" fontId="9" fillId="2" borderId="11" xfId="0" applyFont="1" applyFill="1" applyBorder="1"/>
    <xf numFmtId="0" fontId="9" fillId="2" borderId="0" xfId="0" applyFont="1" applyFill="1"/>
    <xf numFmtId="0" fontId="6" fillId="2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vertical="distributed" wrapText="1"/>
    </xf>
    <xf numFmtId="0" fontId="6" fillId="2" borderId="1" xfId="0" applyFont="1" applyFill="1" applyBorder="1" applyAlignment="1">
      <alignment horizontal="right" vertical="top" wrapText="1"/>
    </xf>
    <xf numFmtId="0" fontId="6" fillId="2" borderId="7" xfId="0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center" vertical="distributed"/>
    </xf>
    <xf numFmtId="0" fontId="6" fillId="2" borderId="5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distributed" wrapText="1"/>
    </xf>
    <xf numFmtId="0" fontId="2" fillId="2" borderId="7" xfId="0" applyFont="1" applyFill="1" applyBorder="1" applyAlignment="1">
      <alignment vertical="distributed" wrapText="1"/>
    </xf>
    <xf numFmtId="0" fontId="2" fillId="2" borderId="9" xfId="0" applyFont="1" applyFill="1" applyBorder="1" applyAlignment="1">
      <alignment vertical="distributed" wrapText="1"/>
    </xf>
    <xf numFmtId="0" fontId="8" fillId="2" borderId="18" xfId="0" applyFont="1" applyFill="1" applyBorder="1" applyAlignment="1">
      <alignment vertical="top" wrapText="1"/>
    </xf>
    <xf numFmtId="0" fontId="8" fillId="2" borderId="20" xfId="0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top" wrapText="1"/>
    </xf>
    <xf numFmtId="49" fontId="8" fillId="2" borderId="18" xfId="0" applyNumberFormat="1" applyFont="1" applyFill="1" applyBorder="1" applyAlignment="1">
      <alignment horizontal="center" vertical="top" wrapText="1"/>
    </xf>
    <xf numFmtId="49" fontId="8" fillId="2" borderId="20" xfId="0" applyNumberFormat="1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6" fillId="2" borderId="7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0" fontId="1" fillId="2" borderId="9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="75" zoomScaleNormal="75" workbookViewId="0">
      <selection activeCell="F1" sqref="F1:L3"/>
    </sheetView>
  </sheetViews>
  <sheetFormatPr defaultColWidth="9.109375" defaultRowHeight="14.4" x14ac:dyDescent="0.3"/>
  <cols>
    <col min="1" max="1" width="24.5546875" style="2" customWidth="1"/>
    <col min="2" max="2" width="16.5546875" style="2" customWidth="1"/>
    <col min="3" max="4" width="9.109375" style="2"/>
    <col min="5" max="5" width="13.88671875" style="2" customWidth="1"/>
    <col min="6" max="6" width="9.5546875" style="2" bestFit="1" customWidth="1"/>
    <col min="7" max="7" width="13.6640625" style="2" customWidth="1"/>
    <col min="8" max="8" width="12.33203125" style="2" customWidth="1"/>
    <col min="9" max="9" width="12.109375" style="2" customWidth="1"/>
    <col min="10" max="10" width="12.88671875" style="2" customWidth="1"/>
    <col min="11" max="11" width="17.88671875" style="2" customWidth="1"/>
    <col min="12" max="12" width="19.5546875" style="2" customWidth="1"/>
    <col min="13" max="13" width="49.109375" style="2" customWidth="1"/>
    <col min="14" max="16384" width="9.109375" style="2"/>
  </cols>
  <sheetData>
    <row r="1" spans="1:13" ht="15" customHeight="1" x14ac:dyDescent="0.3">
      <c r="A1" s="1"/>
      <c r="B1" s="1"/>
      <c r="C1" s="1"/>
      <c r="D1" s="1"/>
      <c r="E1" s="1"/>
      <c r="F1" s="38" t="s">
        <v>63</v>
      </c>
      <c r="G1" s="38"/>
      <c r="H1" s="38"/>
      <c r="I1" s="38"/>
      <c r="J1" s="38"/>
      <c r="K1" s="38"/>
      <c r="L1" s="38"/>
    </row>
    <row r="2" spans="1:13" ht="39" customHeight="1" x14ac:dyDescent="0.3">
      <c r="A2" s="1"/>
      <c r="B2" s="1"/>
      <c r="C2" s="1"/>
      <c r="D2" s="1"/>
      <c r="E2" s="1"/>
      <c r="F2" s="38"/>
      <c r="G2" s="38"/>
      <c r="H2" s="38"/>
      <c r="I2" s="38"/>
      <c r="J2" s="38"/>
      <c r="K2" s="38"/>
      <c r="L2" s="38"/>
    </row>
    <row r="3" spans="1:13" ht="36.75" customHeight="1" x14ac:dyDescent="0.3">
      <c r="A3" s="1"/>
      <c r="B3" s="1"/>
      <c r="C3" s="1"/>
      <c r="D3" s="1"/>
      <c r="E3" s="1"/>
      <c r="F3" s="38"/>
      <c r="G3" s="38"/>
      <c r="H3" s="38"/>
      <c r="I3" s="38"/>
      <c r="J3" s="38"/>
      <c r="K3" s="38"/>
      <c r="L3" s="38"/>
    </row>
    <row r="4" spans="1:13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x14ac:dyDescent="0.3">
      <c r="A5" s="1"/>
      <c r="B5" s="41" t="s">
        <v>0</v>
      </c>
      <c r="C5" s="41"/>
      <c r="D5" s="41"/>
      <c r="E5" s="41"/>
      <c r="F5" s="41"/>
      <c r="G5" s="41"/>
      <c r="H5" s="41"/>
      <c r="I5" s="41"/>
      <c r="J5" s="41"/>
      <c r="K5" s="1"/>
    </row>
    <row r="6" spans="1:13" x14ac:dyDescent="0.3">
      <c r="A6" s="1"/>
      <c r="B6" s="41"/>
      <c r="C6" s="41"/>
      <c r="D6" s="41"/>
      <c r="E6" s="41"/>
      <c r="F6" s="41"/>
      <c r="G6" s="41"/>
      <c r="H6" s="41"/>
      <c r="I6" s="41"/>
      <c r="J6" s="41"/>
      <c r="K6" s="1"/>
    </row>
    <row r="7" spans="1:13" x14ac:dyDescent="0.3">
      <c r="A7" s="1"/>
      <c r="B7" s="41"/>
      <c r="C7" s="41"/>
      <c r="D7" s="41"/>
      <c r="E7" s="41"/>
      <c r="F7" s="41"/>
      <c r="G7" s="41"/>
      <c r="H7" s="41"/>
      <c r="I7" s="41"/>
      <c r="J7" s="41"/>
      <c r="K7" s="1"/>
    </row>
    <row r="8" spans="1:13" ht="15" thickBot="1" x14ac:dyDescent="0.35"/>
    <row r="9" spans="1:13" ht="18" thickBot="1" x14ac:dyDescent="0.35">
      <c r="A9" s="35" t="s">
        <v>1</v>
      </c>
      <c r="B9" s="35" t="s">
        <v>2</v>
      </c>
      <c r="C9" s="43" t="s">
        <v>3</v>
      </c>
      <c r="D9" s="44"/>
      <c r="E9" s="44"/>
      <c r="F9" s="45"/>
      <c r="G9" s="65" t="s">
        <v>38</v>
      </c>
      <c r="H9" s="66"/>
      <c r="I9" s="66"/>
      <c r="J9" s="66"/>
      <c r="K9" s="67"/>
      <c r="L9" s="45" t="s">
        <v>39</v>
      </c>
    </row>
    <row r="10" spans="1:13" ht="90.75" customHeight="1" thickBot="1" x14ac:dyDescent="0.35">
      <c r="A10" s="42"/>
      <c r="B10" s="42"/>
      <c r="C10" s="3" t="s">
        <v>2</v>
      </c>
      <c r="D10" s="3" t="s">
        <v>4</v>
      </c>
      <c r="E10" s="3" t="s">
        <v>5</v>
      </c>
      <c r="F10" s="3" t="s">
        <v>6</v>
      </c>
      <c r="G10" s="3" t="s">
        <v>33</v>
      </c>
      <c r="H10" s="3" t="s">
        <v>34</v>
      </c>
      <c r="I10" s="3" t="s">
        <v>35</v>
      </c>
      <c r="J10" s="3" t="s">
        <v>36</v>
      </c>
      <c r="K10" s="3" t="s">
        <v>37</v>
      </c>
      <c r="L10" s="68"/>
      <c r="M10" s="4"/>
    </row>
    <row r="11" spans="1:13" ht="18.75" customHeight="1" x14ac:dyDescent="0.3">
      <c r="A11" s="5" t="s">
        <v>7</v>
      </c>
      <c r="B11" s="6"/>
      <c r="C11" s="35"/>
      <c r="D11" s="35"/>
      <c r="E11" s="35"/>
      <c r="F11" s="35"/>
      <c r="G11" s="35"/>
      <c r="H11" s="35"/>
      <c r="I11" s="35"/>
      <c r="J11" s="35"/>
      <c r="K11" s="35"/>
      <c r="L11" s="69"/>
    </row>
    <row r="12" spans="1:13" ht="88.5" customHeight="1" thickBot="1" x14ac:dyDescent="0.35">
      <c r="A12" s="7" t="s">
        <v>8</v>
      </c>
      <c r="B12" s="8" t="s">
        <v>9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3" ht="39.75" customHeight="1" thickBot="1" x14ac:dyDescent="0.35">
      <c r="A13" s="9" t="s">
        <v>10</v>
      </c>
      <c r="B13" s="10"/>
      <c r="C13" s="10"/>
      <c r="D13" s="11"/>
      <c r="E13" s="11"/>
      <c r="F13" s="11"/>
      <c r="G13" s="11"/>
      <c r="H13" s="11"/>
      <c r="I13" s="11"/>
      <c r="J13" s="11"/>
      <c r="K13" s="11"/>
      <c r="L13" s="10"/>
    </row>
    <row r="14" spans="1:13" ht="15" customHeight="1" x14ac:dyDescent="0.3">
      <c r="A14" s="35" t="s">
        <v>11</v>
      </c>
      <c r="B14" s="46" t="s">
        <v>9</v>
      </c>
      <c r="C14" s="46" t="s">
        <v>12</v>
      </c>
      <c r="D14" s="35" t="s">
        <v>13</v>
      </c>
      <c r="E14" s="35" t="s">
        <v>14</v>
      </c>
      <c r="F14" s="39" t="s">
        <v>41</v>
      </c>
      <c r="G14" s="39">
        <v>11016.85</v>
      </c>
      <c r="H14" s="39">
        <f>12333.97-1363.67+282.96-100-11+354.93-145.82</f>
        <v>11351.369999999999</v>
      </c>
      <c r="I14" s="39">
        <v>11777.06</v>
      </c>
      <c r="J14" s="39">
        <v>11777.06</v>
      </c>
      <c r="K14" s="61">
        <f>G14+H14+I14+J14</f>
        <v>45922.34</v>
      </c>
      <c r="L14" s="46" t="s">
        <v>51</v>
      </c>
    </row>
    <row r="15" spans="1:13" ht="15" customHeight="1" x14ac:dyDescent="0.3">
      <c r="A15" s="36"/>
      <c r="B15" s="47"/>
      <c r="C15" s="47"/>
      <c r="D15" s="36"/>
      <c r="E15" s="36"/>
      <c r="F15" s="40"/>
      <c r="G15" s="40"/>
      <c r="H15" s="40"/>
      <c r="I15" s="40"/>
      <c r="J15" s="40"/>
      <c r="K15" s="62"/>
      <c r="L15" s="47"/>
    </row>
    <row r="16" spans="1:13" ht="15" customHeight="1" x14ac:dyDescent="0.3">
      <c r="A16" s="36"/>
      <c r="B16" s="47"/>
      <c r="C16" s="47"/>
      <c r="D16" s="36"/>
      <c r="E16" s="36"/>
      <c r="F16" s="40"/>
      <c r="G16" s="40"/>
      <c r="H16" s="40"/>
      <c r="I16" s="40"/>
      <c r="J16" s="40"/>
      <c r="K16" s="62"/>
      <c r="L16" s="47"/>
    </row>
    <row r="17" spans="1:12" ht="15" customHeight="1" x14ac:dyDescent="0.3">
      <c r="A17" s="36"/>
      <c r="B17" s="47"/>
      <c r="C17" s="47"/>
      <c r="D17" s="36"/>
      <c r="E17" s="36"/>
      <c r="F17" s="40"/>
      <c r="G17" s="40"/>
      <c r="H17" s="40"/>
      <c r="I17" s="40"/>
      <c r="J17" s="40"/>
      <c r="K17" s="62"/>
      <c r="L17" s="47"/>
    </row>
    <row r="18" spans="1:12" ht="102.75" customHeight="1" thickBot="1" x14ac:dyDescent="0.35">
      <c r="A18" s="36"/>
      <c r="B18" s="47"/>
      <c r="C18" s="47"/>
      <c r="D18" s="36"/>
      <c r="E18" s="36"/>
      <c r="F18" s="40"/>
      <c r="G18" s="40"/>
      <c r="H18" s="40"/>
      <c r="I18" s="40"/>
      <c r="J18" s="40"/>
      <c r="K18" s="62"/>
      <c r="L18" s="47"/>
    </row>
    <row r="19" spans="1:12" ht="181.5" customHeight="1" thickBot="1" x14ac:dyDescent="0.35">
      <c r="A19" s="3" t="s">
        <v>61</v>
      </c>
      <c r="B19" s="47"/>
      <c r="C19" s="47"/>
      <c r="D19" s="3" t="s">
        <v>13</v>
      </c>
      <c r="E19" s="3" t="s">
        <v>60</v>
      </c>
      <c r="F19" s="12">
        <v>611</v>
      </c>
      <c r="G19" s="13">
        <v>0</v>
      </c>
      <c r="H19" s="12">
        <v>1363.67</v>
      </c>
      <c r="I19" s="13">
        <v>0</v>
      </c>
      <c r="J19" s="13">
        <v>0</v>
      </c>
      <c r="K19" s="13">
        <f>H19</f>
        <v>1363.67</v>
      </c>
      <c r="L19" s="47"/>
    </row>
    <row r="20" spans="1:12" ht="251.25" customHeight="1" thickBot="1" x14ac:dyDescent="0.35">
      <c r="A20" s="3" t="s">
        <v>15</v>
      </c>
      <c r="B20" s="47"/>
      <c r="C20" s="47"/>
      <c r="D20" s="3" t="s">
        <v>13</v>
      </c>
      <c r="E20" s="3" t="s">
        <v>16</v>
      </c>
      <c r="F20" s="12">
        <v>611</v>
      </c>
      <c r="G20" s="12">
        <v>591.47</v>
      </c>
      <c r="H20" s="12">
        <f>973.53+145.82</f>
        <v>1119.3499999999999</v>
      </c>
      <c r="I20" s="12">
        <v>973.53</v>
      </c>
      <c r="J20" s="12">
        <v>973.53</v>
      </c>
      <c r="K20" s="12">
        <f>G20+H20+I20+J20</f>
        <v>3657.88</v>
      </c>
      <c r="L20" s="47"/>
    </row>
    <row r="21" spans="1:12" ht="271.5" customHeight="1" thickBot="1" x14ac:dyDescent="0.35">
      <c r="A21" s="7" t="s">
        <v>17</v>
      </c>
      <c r="B21" s="47"/>
      <c r="C21" s="47"/>
      <c r="D21" s="8" t="s">
        <v>13</v>
      </c>
      <c r="E21" s="8" t="s">
        <v>18</v>
      </c>
      <c r="F21" s="14">
        <v>611</v>
      </c>
      <c r="G21" s="15">
        <v>145</v>
      </c>
      <c r="H21" s="15">
        <f>106+100</f>
        <v>206</v>
      </c>
      <c r="I21" s="15">
        <v>106</v>
      </c>
      <c r="J21" s="15">
        <v>106</v>
      </c>
      <c r="K21" s="15">
        <f>G21+H21+I21+J21</f>
        <v>563</v>
      </c>
      <c r="L21" s="47"/>
    </row>
    <row r="22" spans="1:12" ht="273" customHeight="1" thickBot="1" x14ac:dyDescent="0.35">
      <c r="A22" s="7" t="s">
        <v>19</v>
      </c>
      <c r="B22" s="47"/>
      <c r="C22" s="47"/>
      <c r="D22" s="8" t="s">
        <v>13</v>
      </c>
      <c r="E22" s="8" t="s">
        <v>20</v>
      </c>
      <c r="F22" s="14">
        <v>611</v>
      </c>
      <c r="G22" s="14">
        <v>982.66</v>
      </c>
      <c r="H22" s="15">
        <v>0</v>
      </c>
      <c r="I22" s="15">
        <v>0</v>
      </c>
      <c r="J22" s="15">
        <v>0</v>
      </c>
      <c r="K22" s="14">
        <f>G22+H22+I22+J22</f>
        <v>982.66</v>
      </c>
      <c r="L22" s="48"/>
    </row>
    <row r="23" spans="1:12" ht="239.25" customHeight="1" thickBot="1" x14ac:dyDescent="0.35">
      <c r="A23" s="7" t="s">
        <v>21</v>
      </c>
      <c r="B23" s="47"/>
      <c r="C23" s="47"/>
      <c r="D23" s="8" t="s">
        <v>13</v>
      </c>
      <c r="E23" s="8" t="s">
        <v>40</v>
      </c>
      <c r="F23" s="16" t="s">
        <v>41</v>
      </c>
      <c r="G23" s="15">
        <v>200</v>
      </c>
      <c r="H23" s="15">
        <v>252.07</v>
      </c>
      <c r="I23" s="15">
        <v>0</v>
      </c>
      <c r="J23" s="15">
        <v>0</v>
      </c>
      <c r="K23" s="15">
        <f>G23+H23</f>
        <v>452.07</v>
      </c>
      <c r="L23" s="17"/>
    </row>
    <row r="24" spans="1:12" ht="223.5" customHeight="1" thickBot="1" x14ac:dyDescent="0.35">
      <c r="A24" s="7" t="s">
        <v>22</v>
      </c>
      <c r="B24" s="48"/>
      <c r="C24" s="48"/>
      <c r="D24" s="8" t="s">
        <v>13</v>
      </c>
      <c r="E24" s="8" t="s">
        <v>23</v>
      </c>
      <c r="F24" s="14" t="s">
        <v>62</v>
      </c>
      <c r="G24" s="14">
        <v>2.02</v>
      </c>
      <c r="H24" s="14">
        <v>2.54</v>
      </c>
      <c r="I24" s="15">
        <v>0</v>
      </c>
      <c r="J24" s="15">
        <v>0</v>
      </c>
      <c r="K24" s="14">
        <f>G24+H24</f>
        <v>4.5600000000000005</v>
      </c>
      <c r="L24" s="17"/>
    </row>
    <row r="25" spans="1:12" ht="223.5" customHeight="1" x14ac:dyDescent="0.3">
      <c r="A25" s="18" t="s">
        <v>53</v>
      </c>
      <c r="B25" s="18" t="s">
        <v>9</v>
      </c>
      <c r="C25" s="19" t="s">
        <v>43</v>
      </c>
      <c r="D25" s="20" t="s">
        <v>44</v>
      </c>
      <c r="E25" s="20" t="s">
        <v>54</v>
      </c>
      <c r="F25" s="21">
        <v>611</v>
      </c>
      <c r="G25" s="22">
        <v>43.58</v>
      </c>
      <c r="H25" s="22">
        <v>0</v>
      </c>
      <c r="I25" s="22">
        <v>0</v>
      </c>
      <c r="J25" s="22">
        <v>0</v>
      </c>
      <c r="K25" s="22">
        <f t="shared" ref="K25:K27" si="0">G25+H25+I25+J25</f>
        <v>43.58</v>
      </c>
      <c r="L25" s="23" t="s">
        <v>45</v>
      </c>
    </row>
    <row r="26" spans="1:12" ht="152.25" customHeight="1" x14ac:dyDescent="0.3">
      <c r="A26" s="18" t="s">
        <v>42</v>
      </c>
      <c r="B26" s="18" t="s">
        <v>9</v>
      </c>
      <c r="C26" s="19" t="s">
        <v>43</v>
      </c>
      <c r="D26" s="20" t="s">
        <v>44</v>
      </c>
      <c r="E26" s="20" t="s">
        <v>46</v>
      </c>
      <c r="F26" s="21">
        <v>611</v>
      </c>
      <c r="G26" s="22">
        <v>0</v>
      </c>
      <c r="H26" s="22">
        <v>0.01</v>
      </c>
      <c r="I26" s="22">
        <v>0.01</v>
      </c>
      <c r="J26" s="22">
        <v>0.01</v>
      </c>
      <c r="K26" s="22">
        <f t="shared" si="0"/>
        <v>0.03</v>
      </c>
      <c r="L26" s="23" t="s">
        <v>45</v>
      </c>
    </row>
    <row r="27" spans="1:12" ht="136.5" customHeight="1" x14ac:dyDescent="0.3">
      <c r="A27" s="18" t="s">
        <v>47</v>
      </c>
      <c r="B27" s="18" t="s">
        <v>9</v>
      </c>
      <c r="C27" s="19" t="s">
        <v>43</v>
      </c>
      <c r="D27" s="20" t="s">
        <v>44</v>
      </c>
      <c r="E27" s="20" t="s">
        <v>48</v>
      </c>
      <c r="F27" s="21">
        <v>611</v>
      </c>
      <c r="G27" s="22">
        <v>0</v>
      </c>
      <c r="H27" s="22">
        <f>130.2-17.23+17.23+15.3</f>
        <v>145.5</v>
      </c>
      <c r="I27" s="22">
        <v>130.19999999999999</v>
      </c>
      <c r="J27" s="22">
        <v>130.19999999999999</v>
      </c>
      <c r="K27" s="22">
        <f t="shared" si="0"/>
        <v>405.9</v>
      </c>
      <c r="L27" s="24"/>
    </row>
    <row r="28" spans="1:12" ht="159" customHeight="1" x14ac:dyDescent="0.3">
      <c r="A28" s="18" t="s">
        <v>49</v>
      </c>
      <c r="B28" s="52" t="s">
        <v>9</v>
      </c>
      <c r="C28" s="55" t="s">
        <v>43</v>
      </c>
      <c r="D28" s="20" t="s">
        <v>44</v>
      </c>
      <c r="E28" s="20" t="s">
        <v>50</v>
      </c>
      <c r="F28" s="21">
        <v>611</v>
      </c>
      <c r="G28" s="22">
        <v>0</v>
      </c>
      <c r="H28" s="22">
        <f>7.5-0.7</f>
        <v>6.8</v>
      </c>
      <c r="I28" s="22">
        <v>7.5</v>
      </c>
      <c r="J28" s="22">
        <v>7.5</v>
      </c>
      <c r="K28" s="22">
        <f>G28+H28+I28+J28</f>
        <v>21.8</v>
      </c>
      <c r="L28" s="24"/>
    </row>
    <row r="29" spans="1:12" ht="210.75" customHeight="1" x14ac:dyDescent="0.3">
      <c r="A29" s="18" t="s">
        <v>59</v>
      </c>
      <c r="B29" s="53"/>
      <c r="C29" s="56"/>
      <c r="D29" s="20" t="s">
        <v>44</v>
      </c>
      <c r="E29" s="20" t="s">
        <v>58</v>
      </c>
      <c r="F29" s="21">
        <v>611</v>
      </c>
      <c r="G29" s="22">
        <v>0</v>
      </c>
      <c r="H29" s="22">
        <f>17.23+11-15.3</f>
        <v>12.93</v>
      </c>
      <c r="I29" s="22">
        <v>0</v>
      </c>
      <c r="J29" s="22">
        <v>0</v>
      </c>
      <c r="K29" s="22">
        <f>G29+H29+I29+J29</f>
        <v>12.93</v>
      </c>
      <c r="L29" s="24"/>
    </row>
    <row r="30" spans="1:12" ht="159" customHeight="1" x14ac:dyDescent="0.3">
      <c r="A30" s="18" t="s">
        <v>57</v>
      </c>
      <c r="B30" s="54"/>
      <c r="C30" s="57"/>
      <c r="D30" s="20" t="s">
        <v>44</v>
      </c>
      <c r="E30" s="20" t="s">
        <v>56</v>
      </c>
      <c r="F30" s="21">
        <v>611</v>
      </c>
      <c r="G30" s="22">
        <v>0</v>
      </c>
      <c r="H30" s="22">
        <f>68.9-17.2</f>
        <v>51.7</v>
      </c>
      <c r="I30" s="22">
        <v>0</v>
      </c>
      <c r="J30" s="22">
        <v>0</v>
      </c>
      <c r="K30" s="22">
        <f>G30+H30+I30+J30</f>
        <v>51.7</v>
      </c>
      <c r="L30" s="24"/>
    </row>
    <row r="31" spans="1:12" ht="39.75" customHeight="1" thickBot="1" x14ac:dyDescent="0.35">
      <c r="A31" s="25" t="s">
        <v>24</v>
      </c>
      <c r="B31" s="8"/>
      <c r="C31" s="8"/>
      <c r="D31" s="8"/>
      <c r="E31" s="8"/>
      <c r="F31" s="8"/>
      <c r="G31" s="26">
        <f>G22+G21+G20+G14+G24+G23+G26+G27+G28+G25+G30+G29</f>
        <v>12981.58</v>
      </c>
      <c r="H31" s="26">
        <f>H22+H21+H20+H14+H24+H23+H26+H27+H28+H25+H30+H29+H19</f>
        <v>14511.94</v>
      </c>
      <c r="I31" s="26">
        <f>I22+I21+I20+I14+I24+I23+I26+I27+I28+I25+I30+I29+I19</f>
        <v>12994.300000000001</v>
      </c>
      <c r="J31" s="26">
        <f>J22+J21+J20+J14+J24+J23+J26+J27+J28+J25+J30+J29+J19</f>
        <v>12994.300000000001</v>
      </c>
      <c r="K31" s="26">
        <f>K22+K21+K20+K14+K24+K23+K26+K27+K28+K25+K30+K29+K19</f>
        <v>53482.119999999995</v>
      </c>
      <c r="L31" s="8"/>
    </row>
    <row r="32" spans="1:12" x14ac:dyDescent="0.3">
      <c r="A32" s="35" t="s">
        <v>25</v>
      </c>
      <c r="B32" s="49" t="s">
        <v>9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6"/>
      <c r="B33" s="50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ht="67.5" customHeight="1" thickBot="1" x14ac:dyDescent="0.35">
      <c r="A34" s="37"/>
      <c r="B34" s="51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12" ht="15" customHeight="1" x14ac:dyDescent="0.3">
      <c r="A35" s="35" t="s">
        <v>26</v>
      </c>
      <c r="B35" s="46" t="s">
        <v>9</v>
      </c>
      <c r="C35" s="46" t="s">
        <v>12</v>
      </c>
      <c r="D35" s="35" t="s">
        <v>13</v>
      </c>
      <c r="E35" s="35" t="s">
        <v>27</v>
      </c>
      <c r="F35" s="39" t="s">
        <v>41</v>
      </c>
      <c r="G35" s="39">
        <v>2328.48</v>
      </c>
      <c r="H35" s="61">
        <f>4863.42-306.97+130-63+95.55-72.42+0.12</f>
        <v>4646.7</v>
      </c>
      <c r="I35" s="39">
        <v>4759.47</v>
      </c>
      <c r="J35" s="39">
        <v>4759.47</v>
      </c>
      <c r="K35" s="39">
        <f>G35+H35+I35+J35</f>
        <v>16494.120000000003</v>
      </c>
      <c r="L35" s="46" t="s">
        <v>52</v>
      </c>
    </row>
    <row r="36" spans="1:12" ht="15" customHeight="1" x14ac:dyDescent="0.3">
      <c r="A36" s="36"/>
      <c r="B36" s="58"/>
      <c r="C36" s="58"/>
      <c r="D36" s="36"/>
      <c r="E36" s="36"/>
      <c r="F36" s="40"/>
      <c r="G36" s="40"/>
      <c r="H36" s="62"/>
      <c r="I36" s="40"/>
      <c r="J36" s="40"/>
      <c r="K36" s="40"/>
      <c r="L36" s="47"/>
    </row>
    <row r="37" spans="1:12" ht="15" customHeight="1" x14ac:dyDescent="0.3">
      <c r="A37" s="36"/>
      <c r="B37" s="58"/>
      <c r="C37" s="58"/>
      <c r="D37" s="36"/>
      <c r="E37" s="36"/>
      <c r="F37" s="40"/>
      <c r="G37" s="40"/>
      <c r="H37" s="62"/>
      <c r="I37" s="40"/>
      <c r="J37" s="40"/>
      <c r="K37" s="40"/>
      <c r="L37" s="47"/>
    </row>
    <row r="38" spans="1:12" ht="15" customHeight="1" x14ac:dyDescent="0.3">
      <c r="A38" s="36"/>
      <c r="B38" s="58"/>
      <c r="C38" s="58"/>
      <c r="D38" s="36"/>
      <c r="E38" s="36"/>
      <c r="F38" s="40"/>
      <c r="G38" s="40"/>
      <c r="H38" s="62"/>
      <c r="I38" s="40"/>
      <c r="J38" s="40"/>
      <c r="K38" s="40"/>
      <c r="L38" s="47"/>
    </row>
    <row r="39" spans="1:12" ht="15" customHeight="1" x14ac:dyDescent="0.3">
      <c r="A39" s="36"/>
      <c r="B39" s="58"/>
      <c r="C39" s="58"/>
      <c r="D39" s="36"/>
      <c r="E39" s="36"/>
      <c r="F39" s="40"/>
      <c r="G39" s="40"/>
      <c r="H39" s="62"/>
      <c r="I39" s="40"/>
      <c r="J39" s="40"/>
      <c r="K39" s="40"/>
      <c r="L39" s="47"/>
    </row>
    <row r="40" spans="1:12" ht="15" customHeight="1" x14ac:dyDescent="0.3">
      <c r="A40" s="36"/>
      <c r="B40" s="58"/>
      <c r="C40" s="58"/>
      <c r="D40" s="36"/>
      <c r="E40" s="36"/>
      <c r="F40" s="40"/>
      <c r="G40" s="40"/>
      <c r="H40" s="62"/>
      <c r="I40" s="40"/>
      <c r="J40" s="40"/>
      <c r="K40" s="40"/>
      <c r="L40" s="47"/>
    </row>
    <row r="41" spans="1:12" ht="15" customHeight="1" x14ac:dyDescent="0.3">
      <c r="A41" s="36"/>
      <c r="B41" s="58"/>
      <c r="C41" s="58"/>
      <c r="D41" s="36"/>
      <c r="E41" s="36"/>
      <c r="F41" s="40"/>
      <c r="G41" s="40"/>
      <c r="H41" s="62"/>
      <c r="I41" s="40"/>
      <c r="J41" s="40"/>
      <c r="K41" s="40"/>
      <c r="L41" s="47"/>
    </row>
    <row r="42" spans="1:12" ht="81" customHeight="1" thickBot="1" x14ac:dyDescent="0.35">
      <c r="A42" s="36"/>
      <c r="B42" s="58"/>
      <c r="C42" s="58"/>
      <c r="D42" s="36"/>
      <c r="E42" s="36"/>
      <c r="F42" s="40"/>
      <c r="G42" s="40"/>
      <c r="H42" s="62"/>
      <c r="I42" s="40"/>
      <c r="J42" s="40"/>
      <c r="K42" s="40"/>
      <c r="L42" s="47"/>
    </row>
    <row r="43" spans="1:12" ht="165.75" customHeight="1" thickBot="1" x14ac:dyDescent="0.35">
      <c r="A43" s="3" t="s">
        <v>61</v>
      </c>
      <c r="B43" s="58"/>
      <c r="C43" s="58"/>
      <c r="D43" s="3" t="s">
        <v>13</v>
      </c>
      <c r="E43" s="3" t="s">
        <v>60</v>
      </c>
      <c r="F43" s="12">
        <v>611</v>
      </c>
      <c r="G43" s="13">
        <v>0</v>
      </c>
      <c r="H43" s="12">
        <v>306.97000000000003</v>
      </c>
      <c r="I43" s="13">
        <v>0</v>
      </c>
      <c r="J43" s="13">
        <v>0</v>
      </c>
      <c r="K43" s="12">
        <f>H43</f>
        <v>306.97000000000003</v>
      </c>
      <c r="L43" s="47"/>
    </row>
    <row r="44" spans="1:12" ht="252" customHeight="1" thickBot="1" x14ac:dyDescent="0.35">
      <c r="A44" s="3" t="s">
        <v>15</v>
      </c>
      <c r="B44" s="47"/>
      <c r="C44" s="47"/>
      <c r="D44" s="3" t="s">
        <v>13</v>
      </c>
      <c r="E44" s="3" t="s">
        <v>16</v>
      </c>
      <c r="F44" s="12">
        <v>611</v>
      </c>
      <c r="G44" s="12">
        <v>181.42</v>
      </c>
      <c r="H44" s="12">
        <f>199.21+63+72.42-0.12</f>
        <v>334.51000000000005</v>
      </c>
      <c r="I44" s="12">
        <v>199.21</v>
      </c>
      <c r="J44" s="12">
        <v>199.21</v>
      </c>
      <c r="K44" s="12">
        <f>G44+H44+I44+J44</f>
        <v>914.35000000000014</v>
      </c>
      <c r="L44" s="47"/>
    </row>
    <row r="45" spans="1:12" ht="269.25" customHeight="1" thickBot="1" x14ac:dyDescent="0.35">
      <c r="A45" s="3" t="s">
        <v>19</v>
      </c>
      <c r="B45" s="47"/>
      <c r="C45" s="47"/>
      <c r="D45" s="3" t="s">
        <v>13</v>
      </c>
      <c r="E45" s="3" t="s">
        <v>20</v>
      </c>
      <c r="F45" s="3">
        <v>611</v>
      </c>
      <c r="G45" s="12">
        <v>206.61</v>
      </c>
      <c r="H45" s="27">
        <v>0</v>
      </c>
      <c r="I45" s="27">
        <v>0</v>
      </c>
      <c r="J45" s="27">
        <v>0</v>
      </c>
      <c r="K45" s="12">
        <f>G45+H45+I45+J45</f>
        <v>206.61</v>
      </c>
      <c r="L45" s="47"/>
    </row>
    <row r="46" spans="1:12" ht="159.75" customHeight="1" thickBot="1" x14ac:dyDescent="0.35">
      <c r="A46" s="7" t="s">
        <v>28</v>
      </c>
      <c r="B46" s="48"/>
      <c r="C46" s="48"/>
      <c r="D46" s="8" t="s">
        <v>13</v>
      </c>
      <c r="E46" s="8" t="s">
        <v>27</v>
      </c>
      <c r="F46" s="8">
        <v>612</v>
      </c>
      <c r="G46" s="15">
        <v>20</v>
      </c>
      <c r="H46" s="28">
        <v>0</v>
      </c>
      <c r="I46" s="28">
        <v>0</v>
      </c>
      <c r="J46" s="28">
        <v>0</v>
      </c>
      <c r="K46" s="15">
        <f>G46</f>
        <v>20</v>
      </c>
      <c r="L46" s="48"/>
    </row>
    <row r="47" spans="1:12" ht="159.75" customHeight="1" thickBot="1" x14ac:dyDescent="0.35">
      <c r="A47" s="5" t="s">
        <v>53</v>
      </c>
      <c r="B47" s="29" t="s">
        <v>9</v>
      </c>
      <c r="C47" s="29" t="s">
        <v>12</v>
      </c>
      <c r="D47" s="8" t="s">
        <v>13</v>
      </c>
      <c r="E47" s="8" t="s">
        <v>55</v>
      </c>
      <c r="F47" s="8">
        <v>611</v>
      </c>
      <c r="G47" s="30">
        <v>12.86</v>
      </c>
      <c r="H47" s="31">
        <v>0</v>
      </c>
      <c r="I47" s="31">
        <v>0</v>
      </c>
      <c r="J47" s="31">
        <v>0</v>
      </c>
      <c r="K47" s="30">
        <f>G47</f>
        <v>12.86</v>
      </c>
      <c r="L47" s="29"/>
    </row>
    <row r="48" spans="1:12" ht="15" customHeight="1" x14ac:dyDescent="0.3">
      <c r="A48" s="59" t="s">
        <v>29</v>
      </c>
      <c r="B48" s="35"/>
      <c r="C48" s="35"/>
      <c r="D48" s="35"/>
      <c r="E48" s="35"/>
      <c r="F48" s="35"/>
      <c r="G48" s="63">
        <f>G46+G45+G44+G35+G47</f>
        <v>2749.3700000000003</v>
      </c>
      <c r="H48" s="63">
        <f>H46+H45+H44+H35+H47+H43</f>
        <v>5288.18</v>
      </c>
      <c r="I48" s="63">
        <f t="shared" ref="I48:J48" si="1">I46+I45+I44+I35+I47+I43</f>
        <v>4958.68</v>
      </c>
      <c r="J48" s="63">
        <f t="shared" si="1"/>
        <v>4958.68</v>
      </c>
      <c r="K48" s="63">
        <f>H48+I48+J48+G48</f>
        <v>17954.91</v>
      </c>
      <c r="L48" s="35"/>
    </row>
    <row r="49" spans="1:12" ht="22.5" customHeight="1" thickBot="1" x14ac:dyDescent="0.35">
      <c r="A49" s="60"/>
      <c r="B49" s="37"/>
      <c r="C49" s="37"/>
      <c r="D49" s="37"/>
      <c r="E49" s="37"/>
      <c r="F49" s="37"/>
      <c r="G49" s="64"/>
      <c r="H49" s="64"/>
      <c r="I49" s="64"/>
      <c r="J49" s="64"/>
      <c r="K49" s="64"/>
      <c r="L49" s="37"/>
    </row>
    <row r="50" spans="1:12" ht="17.399999999999999" thickBot="1" x14ac:dyDescent="0.35">
      <c r="A50" s="25" t="s">
        <v>30</v>
      </c>
      <c r="B50" s="8"/>
      <c r="C50" s="8"/>
      <c r="D50" s="8"/>
      <c r="E50" s="8"/>
      <c r="F50" s="8"/>
      <c r="G50" s="26">
        <f>G48+G31</f>
        <v>15730.95</v>
      </c>
      <c r="H50" s="26">
        <f>H48+H31</f>
        <v>19800.120000000003</v>
      </c>
      <c r="I50" s="26">
        <f t="shared" ref="I50" si="2">I48+I31</f>
        <v>17952.980000000003</v>
      </c>
      <c r="J50" s="26">
        <f t="shared" ref="J50" si="3">J48+J31</f>
        <v>17952.980000000003</v>
      </c>
      <c r="K50" s="26">
        <f>H50+I50+J50+G50</f>
        <v>71437.030000000013</v>
      </c>
      <c r="L50" s="8"/>
    </row>
    <row r="51" spans="1:12" x14ac:dyDescent="0.3">
      <c r="A51" s="1"/>
      <c r="B51" s="1"/>
      <c r="C51" s="1"/>
      <c r="D51" s="1"/>
      <c r="E51" s="1"/>
      <c r="F51" s="1"/>
    </row>
    <row r="52" spans="1:12" x14ac:dyDescent="0.3">
      <c r="A52" s="1"/>
      <c r="B52" s="1"/>
      <c r="C52" s="1"/>
      <c r="D52" s="1"/>
      <c r="E52" s="1"/>
      <c r="F52" s="1"/>
    </row>
    <row r="53" spans="1:12" ht="43.2" x14ac:dyDescent="0.3">
      <c r="A53" s="32" t="s">
        <v>31</v>
      </c>
      <c r="B53" s="33"/>
      <c r="C53" s="33"/>
      <c r="D53" s="33"/>
      <c r="E53" s="33"/>
      <c r="F53" s="34" t="s">
        <v>32</v>
      </c>
    </row>
  </sheetData>
  <mergeCells count="67">
    <mergeCell ref="L48:L49"/>
    <mergeCell ref="G9:K9"/>
    <mergeCell ref="L9:L10"/>
    <mergeCell ref="L11:L12"/>
    <mergeCell ref="L14:L22"/>
    <mergeCell ref="L32:L34"/>
    <mergeCell ref="L35:L46"/>
    <mergeCell ref="J11:J12"/>
    <mergeCell ref="J14:J18"/>
    <mergeCell ref="J32:J34"/>
    <mergeCell ref="J35:J42"/>
    <mergeCell ref="J48:J49"/>
    <mergeCell ref="K11:K12"/>
    <mergeCell ref="K14:K18"/>
    <mergeCell ref="K35:K42"/>
    <mergeCell ref="K48:K49"/>
    <mergeCell ref="G35:G42"/>
    <mergeCell ref="H35:H42"/>
    <mergeCell ref="I35:I42"/>
    <mergeCell ref="G48:G49"/>
    <mergeCell ref="H48:H49"/>
    <mergeCell ref="I48:I49"/>
    <mergeCell ref="F48:F49"/>
    <mergeCell ref="A35:A42"/>
    <mergeCell ref="B35:B46"/>
    <mergeCell ref="C35:C46"/>
    <mergeCell ref="D35:D42"/>
    <mergeCell ref="E35:E42"/>
    <mergeCell ref="F35:F42"/>
    <mergeCell ref="A48:A49"/>
    <mergeCell ref="B48:B49"/>
    <mergeCell ref="C48:C49"/>
    <mergeCell ref="D48:D49"/>
    <mergeCell ref="E48:E49"/>
    <mergeCell ref="A14:A18"/>
    <mergeCell ref="B14:B24"/>
    <mergeCell ref="C14:C24"/>
    <mergeCell ref="D14:D18"/>
    <mergeCell ref="A32:A34"/>
    <mergeCell ref="B32:B34"/>
    <mergeCell ref="C32:C34"/>
    <mergeCell ref="D32:D34"/>
    <mergeCell ref="B28:B30"/>
    <mergeCell ref="C28:C30"/>
    <mergeCell ref="A9:A10"/>
    <mergeCell ref="B9:B10"/>
    <mergeCell ref="C9:F9"/>
    <mergeCell ref="C11:C12"/>
    <mergeCell ref="D11:D12"/>
    <mergeCell ref="E11:E12"/>
    <mergeCell ref="F11:F12"/>
    <mergeCell ref="E14:E18"/>
    <mergeCell ref="F32:F34"/>
    <mergeCell ref="F1:L3"/>
    <mergeCell ref="F14:F18"/>
    <mergeCell ref="B5:J7"/>
    <mergeCell ref="G11:G12"/>
    <mergeCell ref="E32:E34"/>
    <mergeCell ref="H11:H12"/>
    <mergeCell ref="I11:I12"/>
    <mergeCell ref="G14:G18"/>
    <mergeCell ref="H14:H18"/>
    <mergeCell ref="I14:I18"/>
    <mergeCell ref="K32:K34"/>
    <mergeCell ref="G32:G34"/>
    <mergeCell ref="H32:H34"/>
    <mergeCell ref="I32:I34"/>
  </mergeCells>
  <pageMargins left="0.19685039370078741" right="0.19685039370078741" top="0.19685039370078741" bottom="0.15748031496062992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2015-11-05T02:26:21Z</dcterms:modified>
</cp:coreProperties>
</file>