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22" i="1" l="1"/>
  <c r="J89" i="1" l="1"/>
  <c r="P109" i="1" l="1"/>
  <c r="J46" i="1" l="1"/>
  <c r="P55" i="1"/>
  <c r="P91" i="1" l="1"/>
  <c r="J57" i="1"/>
  <c r="P71" i="1"/>
  <c r="P56" i="1"/>
  <c r="J36" i="1" l="1"/>
  <c r="P41" i="1"/>
  <c r="P35" i="1"/>
  <c r="P132" i="1" l="1"/>
  <c r="P133" i="1"/>
  <c r="P131" i="1"/>
  <c r="P130" i="1"/>
  <c r="P138" i="1"/>
  <c r="P139" i="1"/>
  <c r="P140" i="1"/>
  <c r="P141" i="1"/>
  <c r="P142" i="1"/>
  <c r="P137" i="1"/>
  <c r="P136" i="1"/>
  <c r="N135" i="1"/>
  <c r="L135" i="1"/>
  <c r="J135" i="1"/>
  <c r="P135" i="1" s="1"/>
  <c r="I135" i="1"/>
  <c r="N129" i="1"/>
  <c r="L129" i="1"/>
  <c r="J129" i="1"/>
  <c r="P129" i="1" s="1"/>
  <c r="I129" i="1"/>
  <c r="P128" i="1"/>
  <c r="N127" i="1"/>
  <c r="N15" i="1" s="1"/>
  <c r="L127" i="1"/>
  <c r="L15" i="1" s="1"/>
  <c r="J127" i="1"/>
  <c r="J15" i="1" s="1"/>
  <c r="I127" i="1"/>
  <c r="I15" i="1" s="1"/>
  <c r="P118" i="1"/>
  <c r="P119" i="1"/>
  <c r="P120" i="1"/>
  <c r="P121" i="1"/>
  <c r="P122" i="1"/>
  <c r="P123" i="1"/>
  <c r="P124" i="1"/>
  <c r="P125" i="1"/>
  <c r="P126" i="1"/>
  <c r="P117" i="1"/>
  <c r="P116" i="1"/>
  <c r="N115" i="1"/>
  <c r="L115" i="1"/>
  <c r="J115" i="1"/>
  <c r="I115" i="1"/>
  <c r="P114" i="1"/>
  <c r="N111" i="1"/>
  <c r="L111" i="1"/>
  <c r="L88" i="1" s="1"/>
  <c r="L86" i="1" s="1"/>
  <c r="J111" i="1"/>
  <c r="I111" i="1"/>
  <c r="I88" i="1" s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10" i="1"/>
  <c r="P92" i="1"/>
  <c r="P90" i="1"/>
  <c r="N89" i="1"/>
  <c r="N88" i="1" s="1"/>
  <c r="N86" i="1" s="1"/>
  <c r="L89" i="1"/>
  <c r="J88" i="1"/>
  <c r="J86" i="1" s="1"/>
  <c r="I89" i="1"/>
  <c r="P64" i="1"/>
  <c r="P115" i="1" l="1"/>
  <c r="P88" i="1"/>
  <c r="I86" i="1"/>
  <c r="P86" i="1" s="1"/>
  <c r="P111" i="1"/>
  <c r="P89" i="1"/>
  <c r="P127" i="1"/>
  <c r="P66" i="1"/>
  <c r="P67" i="1"/>
  <c r="P68" i="1"/>
  <c r="P69" i="1"/>
  <c r="P70" i="1"/>
  <c r="P72" i="1"/>
  <c r="P73" i="1"/>
  <c r="P63" i="1"/>
  <c r="N57" i="1"/>
  <c r="L57" i="1"/>
  <c r="I57" i="1"/>
  <c r="P49" i="1"/>
  <c r="P50" i="1"/>
  <c r="P51" i="1"/>
  <c r="P52" i="1"/>
  <c r="P53" i="1"/>
  <c r="P54" i="1"/>
  <c r="P48" i="1"/>
  <c r="P47" i="1"/>
  <c r="N46" i="1"/>
  <c r="L46" i="1"/>
  <c r="I46" i="1"/>
  <c r="I44" i="1" s="1"/>
  <c r="P39" i="1"/>
  <c r="P40" i="1"/>
  <c r="P42" i="1"/>
  <c r="P38" i="1"/>
  <c r="P37" i="1"/>
  <c r="N36" i="1"/>
  <c r="L36" i="1"/>
  <c r="J21" i="1"/>
  <c r="J20" i="1" s="1"/>
  <c r="I36" i="1"/>
  <c r="P24" i="1"/>
  <c r="P25" i="1"/>
  <c r="P26" i="1"/>
  <c r="P27" i="1"/>
  <c r="P28" i="1"/>
  <c r="P29" i="1"/>
  <c r="P30" i="1"/>
  <c r="P31" i="1"/>
  <c r="P32" i="1"/>
  <c r="P33" i="1"/>
  <c r="P34" i="1"/>
  <c r="P23" i="1"/>
  <c r="N22" i="1"/>
  <c r="N21" i="1" s="1"/>
  <c r="N20" i="1" s="1"/>
  <c r="L22" i="1"/>
  <c r="I22" i="1"/>
  <c r="L21" i="1"/>
  <c r="L20" i="1" s="1"/>
  <c r="P15" i="1"/>
  <c r="I21" i="1" l="1"/>
  <c r="P22" i="1"/>
  <c r="P36" i="1"/>
  <c r="L44" i="1"/>
  <c r="L43" i="1" s="1"/>
  <c r="L14" i="1"/>
  <c r="L13" i="1" s="1"/>
  <c r="P57" i="1"/>
  <c r="P46" i="1"/>
  <c r="I43" i="1"/>
  <c r="J44" i="1"/>
  <c r="J43" i="1" s="1"/>
  <c r="J14" i="1" s="1"/>
  <c r="J13" i="1" s="1"/>
  <c r="N44" i="1"/>
  <c r="N43" i="1" s="1"/>
  <c r="N14" i="1" s="1"/>
  <c r="N13" i="1" s="1"/>
  <c r="P21" i="1"/>
  <c r="I20" i="1"/>
  <c r="P43" i="1" l="1"/>
  <c r="P20" i="1"/>
  <c r="I14" i="1"/>
  <c r="P44" i="1"/>
  <c r="P14" i="1" l="1"/>
  <c r="I13" i="1"/>
  <c r="P13" i="1" s="1"/>
</calcChain>
</file>

<file path=xl/sharedStrings.xml><?xml version="1.0" encoding="utf-8"?>
<sst xmlns="http://schemas.openxmlformats.org/spreadsheetml/2006/main" count="364" uniqueCount="120">
  <si>
    <t>Информация о распределении планируемых расходов по отдельным мероприятиям программы, подпрограммам муниципальной программы «Развитие культуры»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</si>
  <si>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</si>
  <si>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</si>
  <si>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</si>
  <si>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</si>
  <si>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(тыс. руб.), годы</t>
  </si>
  <si>
    <t>ГРБС</t>
  </si>
  <si>
    <t>Рз Пр</t>
  </si>
  <si>
    <t>ЦСР</t>
  </si>
  <si>
    <t>ВР</t>
  </si>
  <si>
    <t>2014год</t>
  </si>
  <si>
    <t>2015год</t>
  </si>
  <si>
    <t xml:space="preserve">2016год </t>
  </si>
  <si>
    <t xml:space="preserve">2017год </t>
  </si>
  <si>
    <t>Итого на 2014-2017 годы</t>
  </si>
  <si>
    <t>Муниципальная программа</t>
  </si>
  <si>
    <t>« Развитие культуры» на 2014-2016гг.</t>
  </si>
  <si>
    <t>всего расходные обязательства по программе</t>
  </si>
  <si>
    <t>Х</t>
  </si>
  <si>
    <t>в том числе по ГРБС: Отдел культуры Администрации города Шарыпово</t>
  </si>
  <si>
    <t>в том числе по ГРБС: Администрация города Шарыпово</t>
  </si>
  <si>
    <t>Подпрограмма 1</t>
  </si>
  <si>
    <t>«Сохранение культурного наследия»</t>
  </si>
  <si>
    <t>всего расходные обязательства по подпрограмме</t>
  </si>
  <si>
    <t>Задача 1</t>
  </si>
  <si>
    <t>«Развитие библиотечного дела»</t>
  </si>
  <si>
    <t>О801</t>
  </si>
  <si>
    <t>О518520</t>
  </si>
  <si>
    <t>О511021</t>
  </si>
  <si>
    <t>Задача 2</t>
  </si>
  <si>
    <t>«Развитие музейного дела»</t>
  </si>
  <si>
    <t>всего расходные обязательства</t>
  </si>
  <si>
    <t>О518522</t>
  </si>
  <si>
    <t>Подпрограмма 2</t>
  </si>
  <si>
    <t>«Поддержка искусства и народного творчества»</t>
  </si>
  <si>
    <t>в том числе по ГРБС: Муниципальное казенное учреждение «Управление капитального строительства»</t>
  </si>
  <si>
    <t>О528523</t>
  </si>
  <si>
    <t>О528524</t>
  </si>
  <si>
    <t>О521021</t>
  </si>
  <si>
    <t>«Сохранение и развитие традиционной народной культуры</t>
  </si>
  <si>
    <t>О528525</t>
  </si>
  <si>
    <t>О527426</t>
  </si>
  <si>
    <t>Задача 3</t>
  </si>
  <si>
    <t>«Поддержка творческих инициатив населения, творческих союзов и организаций»</t>
  </si>
  <si>
    <t>Задача 4</t>
  </si>
  <si>
    <t>«Организация и проведение культурных событий, в том числе на межрегиональном и международном уровне»</t>
  </si>
  <si>
    <t>Подпрограмма 3</t>
  </si>
  <si>
    <t>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</si>
  <si>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</si>
  <si>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в том числе по ГРБС:  Отдел культуры Администрации города Шарыпово</t>
  </si>
  <si>
    <t>О702</t>
  </si>
  <si>
    <t>О538527</t>
  </si>
  <si>
    <t>О531021</t>
  </si>
  <si>
    <t>О804</t>
  </si>
  <si>
    <t>О538526</t>
  </si>
  <si>
    <t>О538516</t>
  </si>
  <si>
    <t>О707</t>
  </si>
  <si>
    <t>О538510</t>
  </si>
  <si>
    <t>О538528</t>
  </si>
  <si>
    <t>О538579</t>
  </si>
  <si>
    <t>«Внедрение информационно-комуникационных технологий в отрасли «культура», развитие информационных ресурсов»</t>
  </si>
  <si>
    <t>О538529</t>
  </si>
  <si>
    <t>«Развитие инфраструктуры отрасли «культура»</t>
  </si>
  <si>
    <t>О538531</t>
  </si>
  <si>
    <t>О538532</t>
  </si>
  <si>
    <t>О538533</t>
  </si>
  <si>
    <t>О538534</t>
  </si>
  <si>
    <t>Подпрограмма 4</t>
  </si>
  <si>
    <t>«Развитие архивного дела в городе Шарыпово»</t>
  </si>
  <si>
    <t>«Создание нормативных условий хранения архивных документов, исключающих их хищение и утрату»</t>
  </si>
  <si>
    <t>О113</t>
  </si>
  <si>
    <t>О547519</t>
  </si>
  <si>
    <t>О547477</t>
  </si>
  <si>
    <t>О548535</t>
  </si>
  <si>
    <t>«Формирование современной информационно-технологической инфраструктуры архива города»</t>
  </si>
  <si>
    <t>О548536</t>
  </si>
  <si>
    <t>ОО5</t>
  </si>
  <si>
    <t>О31</t>
  </si>
  <si>
    <t>О518521</t>
  </si>
  <si>
    <t>О518734</t>
  </si>
  <si>
    <t>О518748</t>
  </si>
  <si>
    <t>О517481</t>
  </si>
  <si>
    <t>О518534</t>
  </si>
  <si>
    <t>О518533</t>
  </si>
  <si>
    <t>О515144</t>
  </si>
  <si>
    <t>О511022</t>
  </si>
  <si>
    <t>О518535</t>
  </si>
  <si>
    <t>О517488</t>
  </si>
  <si>
    <t>О528734</t>
  </si>
  <si>
    <t>О521031</t>
  </si>
  <si>
    <t>О528748</t>
  </si>
  <si>
    <t>О527481</t>
  </si>
  <si>
    <t>О521022</t>
  </si>
  <si>
    <t>О528751</t>
  </si>
  <si>
    <t>О528760</t>
  </si>
  <si>
    <t>О527483</t>
  </si>
  <si>
    <t>О521032</t>
  </si>
  <si>
    <t>О531032</t>
  </si>
  <si>
    <t>О538734</t>
  </si>
  <si>
    <t>О531031</t>
  </si>
  <si>
    <t>О538748</t>
  </si>
  <si>
    <t>О531022</t>
  </si>
  <si>
    <t>О537488</t>
  </si>
  <si>
    <t>О538535</t>
  </si>
  <si>
    <t>О537485</t>
  </si>
  <si>
    <t>О538530</t>
  </si>
  <si>
    <t>О547475</t>
  </si>
  <si>
    <t>О548731</t>
  </si>
  <si>
    <t>О547478</t>
  </si>
  <si>
    <t>О548732</t>
  </si>
  <si>
    <t>О547479</t>
  </si>
  <si>
    <t>О548733</t>
  </si>
  <si>
    <t>Расходы     (тыс.руб.), годы</t>
  </si>
  <si>
    <t>О517511</t>
  </si>
  <si>
    <t>О527511</t>
  </si>
  <si>
    <t>О537511</t>
  </si>
  <si>
    <t>О538788</t>
  </si>
  <si>
    <t xml:space="preserve">Начальник Отдела культуры </t>
  </si>
  <si>
    <t xml:space="preserve"> Администрации города Шарыпово                                                                                           Ю.В.Рудь</t>
  </si>
  <si>
    <t xml:space="preserve">Приложение № 1 к    постановлению  Администрации города Шарыпово
 от 10.08.2015 г. №146
Приложение № 15 к муниципальной программе
 «Развитие культуры» на 2014-2017гг.
 от «03» октября 2013 г. № 235»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</si>
</sst>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300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indent="15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vertical="top"/>
    </xf>
    <xf numFmtId="2" fontId="6" fillId="0" borderId="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distributed" wrapText="1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4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vertical="top"/>
    </xf>
    <xf numFmtId="2" fontId="7" fillId="0" borderId="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/>
    </xf>
    <xf numFmtId="2" fontId="2" fillId="0" borderId="11" xfId="0" applyNumberFormat="1" applyFont="1" applyBorder="1" applyAlignment="1">
      <alignment vertical="top"/>
    </xf>
    <xf numFmtId="0" fontId="5" fillId="0" borderId="8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7" fillId="0" borderId="24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7" fillId="0" borderId="17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24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2" fontId="16" fillId="0" borderId="19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6" fillId="0" borderId="19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2" fontId="12" fillId="0" borderId="19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2" fontId="5" fillId="0" borderId="19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12" fillId="0" borderId="19" xfId="0" applyNumberFormat="1" applyFont="1" applyBorder="1" applyAlignment="1">
      <alignment vertical="center" wrapText="1"/>
    </xf>
    <xf numFmtId="2" fontId="12" fillId="0" borderId="5" xfId="0" applyNumberFormat="1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2" fontId="6" fillId="0" borderId="20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2" fontId="12" fillId="0" borderId="17" xfId="0" applyNumberFormat="1" applyFont="1" applyBorder="1" applyAlignment="1">
      <alignment horizontal="center" vertical="center"/>
    </xf>
    <xf numFmtId="2" fontId="12" fillId="0" borderId="7" xfId="0" applyNumberFormat="1" applyFont="1" applyBorder="1" applyAlignment="1">
      <alignment horizontal="center" vertical="center"/>
    </xf>
    <xf numFmtId="2" fontId="5" fillId="0" borderId="22" xfId="0" applyNumberFormat="1" applyFont="1" applyBorder="1" applyAlignment="1">
      <alignment horizontal="center" vertical="center" wrapText="1"/>
    </xf>
    <xf numFmtId="2" fontId="5" fillId="0" borderId="27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2" fontId="5" fillId="0" borderId="22" xfId="0" applyNumberFormat="1" applyFont="1" applyBorder="1" applyAlignment="1">
      <alignment horizontal="center" vertical="center"/>
    </xf>
    <xf numFmtId="2" fontId="5" fillId="0" borderId="23" xfId="0" applyNumberFormat="1" applyFont="1" applyBorder="1" applyAlignment="1">
      <alignment horizontal="center" vertical="center"/>
    </xf>
    <xf numFmtId="2" fontId="12" fillId="0" borderId="22" xfId="0" applyNumberFormat="1" applyFont="1" applyBorder="1" applyAlignment="1">
      <alignment horizontal="center" vertical="center"/>
    </xf>
    <xf numFmtId="2" fontId="12" fillId="0" borderId="23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12" fillId="0" borderId="16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2" fontId="12" fillId="0" borderId="17" xfId="0" applyNumberFormat="1" applyFont="1" applyBorder="1" applyAlignment="1">
      <alignment horizontal="center" vertical="center" wrapText="1"/>
    </xf>
    <xf numFmtId="2" fontId="12" fillId="0" borderId="7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4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2" fontId="7" fillId="0" borderId="17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2" fontId="6" fillId="0" borderId="26" xfId="0" applyNumberFormat="1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2" fontId="6" fillId="0" borderId="26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distributed" wrapText="1"/>
    </xf>
    <xf numFmtId="0" fontId="5" fillId="0" borderId="23" xfId="0" applyFont="1" applyBorder="1" applyAlignment="1">
      <alignment horizontal="center" vertical="distributed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7" fillId="0" borderId="1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12" fillId="0" borderId="6" xfId="0" applyFont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16" fillId="0" borderId="16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5" fillId="0" borderId="18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2" fontId="16" fillId="0" borderId="19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0" fontId="2" fillId="0" borderId="3" xfId="0" applyFont="1" applyBorder="1" applyAlignment="1"/>
    <xf numFmtId="0" fontId="2" fillId="0" borderId="4" xfId="0" applyFont="1" applyBorder="1" applyAlignment="1"/>
    <xf numFmtId="0" fontId="15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2" fontId="9" fillId="0" borderId="18" xfId="0" applyNumberFormat="1" applyFont="1" applyBorder="1" applyAlignment="1">
      <alignment vertical="top"/>
    </xf>
    <xf numFmtId="2" fontId="9" fillId="0" borderId="8" xfId="0" applyNumberFormat="1" applyFont="1" applyBorder="1" applyAlignment="1">
      <alignment vertical="top"/>
    </xf>
    <xf numFmtId="2" fontId="7" fillId="0" borderId="18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18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2" fontId="5" fillId="0" borderId="24" xfId="0" applyNumberFormat="1" applyFont="1" applyBorder="1" applyAlignment="1">
      <alignment vertical="center" wrapText="1"/>
    </xf>
    <xf numFmtId="2" fontId="5" fillId="0" borderId="11" xfId="0" applyNumberFormat="1" applyFont="1" applyBorder="1" applyAlignment="1">
      <alignment vertical="center" wrapText="1"/>
    </xf>
    <xf numFmtId="2" fontId="2" fillId="0" borderId="24" xfId="0" applyNumberFormat="1" applyFont="1" applyBorder="1" applyAlignment="1">
      <alignment vertical="top"/>
    </xf>
    <xf numFmtId="2" fontId="2" fillId="0" borderId="11" xfId="0" applyNumberFormat="1" applyFont="1" applyBorder="1" applyAlignment="1">
      <alignment vertical="top"/>
    </xf>
    <xf numFmtId="2" fontId="2" fillId="0" borderId="24" xfId="0" applyNumberFormat="1" applyFont="1" applyBorder="1" applyAlignment="1">
      <alignment vertical="top" wrapText="1"/>
    </xf>
    <xf numFmtId="2" fontId="2" fillId="0" borderId="1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center" vertical="distributed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51"/>
  <sheetViews>
    <sheetView tabSelected="1" view="pageBreakPreview" zoomScale="75" zoomScaleNormal="75" zoomScaleSheetLayoutView="75" workbookViewId="0">
      <selection activeCell="K9" sqref="K9"/>
    </sheetView>
  </sheetViews>
  <sheetFormatPr defaultRowHeight="15.75" x14ac:dyDescent="0.25"/>
  <cols>
    <col min="1" max="1" width="20.5703125" style="2" customWidth="1"/>
    <col min="2" max="2" width="24.42578125" style="2" customWidth="1"/>
    <col min="3" max="3" width="15.28515625" style="2" customWidth="1"/>
    <col min="4" max="6" width="9.140625" style="2"/>
    <col min="7" max="7" width="1.5703125" style="2" customWidth="1"/>
    <col min="8" max="8" width="9.140625" style="2"/>
    <col min="9" max="9" width="13.28515625" style="2" customWidth="1"/>
    <col min="10" max="10" width="9.140625" style="2"/>
    <col min="11" max="11" width="7" style="2" customWidth="1"/>
    <col min="12" max="12" width="9.140625" style="2"/>
    <col min="13" max="13" width="8.140625" style="2" customWidth="1"/>
    <col min="14" max="14" width="9.140625" style="2"/>
    <col min="15" max="15" width="8.140625" style="2" customWidth="1"/>
    <col min="16" max="16" width="9.140625" style="2"/>
    <col min="17" max="17" width="6.42578125" style="2" customWidth="1"/>
    <col min="18" max="16384" width="9.140625" style="1"/>
  </cols>
  <sheetData>
    <row r="2" spans="1:17" s="2" customFormat="1" ht="30" customHeight="1" x14ac:dyDescent="0.25">
      <c r="A2" s="1"/>
      <c r="H2" s="289" t="s">
        <v>119</v>
      </c>
      <c r="I2" s="290"/>
      <c r="J2" s="290"/>
      <c r="K2" s="290"/>
      <c r="L2" s="290"/>
      <c r="M2" s="290"/>
      <c r="N2" s="290"/>
      <c r="O2" s="290"/>
      <c r="P2" s="290"/>
      <c r="Q2" s="290"/>
    </row>
    <row r="3" spans="1:17" s="2" customFormat="1" x14ac:dyDescent="0.25">
      <c r="A3" s="1"/>
      <c r="H3" s="290"/>
      <c r="I3" s="290"/>
      <c r="J3" s="290"/>
      <c r="K3" s="290"/>
      <c r="L3" s="290"/>
      <c r="M3" s="290"/>
      <c r="N3" s="290"/>
      <c r="O3" s="290"/>
      <c r="P3" s="290"/>
      <c r="Q3" s="290"/>
    </row>
    <row r="4" spans="1:17" s="2" customFormat="1" x14ac:dyDescent="0.25">
      <c r="A4" s="1"/>
      <c r="H4" s="290"/>
      <c r="I4" s="290"/>
      <c r="J4" s="290"/>
      <c r="K4" s="290"/>
      <c r="L4" s="290"/>
      <c r="M4" s="290"/>
      <c r="N4" s="290"/>
      <c r="O4" s="290"/>
      <c r="P4" s="290"/>
      <c r="Q4" s="290"/>
    </row>
    <row r="5" spans="1:17" s="2" customFormat="1" ht="16.5" x14ac:dyDescent="0.25">
      <c r="A5" s="3"/>
      <c r="H5" s="290"/>
      <c r="I5" s="290"/>
      <c r="J5" s="290"/>
      <c r="K5" s="290"/>
      <c r="L5" s="290"/>
      <c r="M5" s="290"/>
      <c r="N5" s="290"/>
      <c r="O5" s="290"/>
      <c r="P5" s="290"/>
      <c r="Q5" s="290"/>
    </row>
    <row r="6" spans="1:17" s="2" customFormat="1" ht="16.5" x14ac:dyDescent="0.25">
      <c r="A6" s="3"/>
      <c r="H6" s="290"/>
      <c r="I6" s="290"/>
      <c r="J6" s="290"/>
      <c r="K6" s="290"/>
      <c r="L6" s="290"/>
      <c r="M6" s="290"/>
      <c r="N6" s="290"/>
      <c r="O6" s="290"/>
      <c r="P6" s="290"/>
      <c r="Q6" s="290"/>
    </row>
    <row r="7" spans="1:17" s="2" customFormat="1" ht="16.5" x14ac:dyDescent="0.25">
      <c r="A7" s="4"/>
      <c r="H7" s="290"/>
      <c r="I7" s="290"/>
      <c r="J7" s="290"/>
      <c r="K7" s="290"/>
      <c r="L7" s="290"/>
      <c r="M7" s="290"/>
      <c r="N7" s="290"/>
      <c r="O7" s="290"/>
      <c r="P7" s="290"/>
      <c r="Q7" s="290"/>
    </row>
    <row r="8" spans="1:17" s="2" customFormat="1" ht="22.5" customHeight="1" x14ac:dyDescent="0.25">
      <c r="A8" s="291" t="s">
        <v>0</v>
      </c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</row>
    <row r="9" spans="1:17" s="2" customFormat="1" ht="19.5" thickBot="1" x14ac:dyDescent="0.3">
      <c r="A9" s="5"/>
    </row>
    <row r="10" spans="1:17" s="2" customFormat="1" ht="51.75" customHeight="1" thickBot="1" x14ac:dyDescent="0.3">
      <c r="A10" s="95" t="s">
        <v>1</v>
      </c>
      <c r="B10" s="95" t="s">
        <v>2</v>
      </c>
      <c r="C10" s="95" t="s">
        <v>3</v>
      </c>
      <c r="D10" s="108" t="s">
        <v>4</v>
      </c>
      <c r="E10" s="109"/>
      <c r="F10" s="109"/>
      <c r="G10" s="109"/>
      <c r="H10" s="110"/>
      <c r="I10" s="108" t="s">
        <v>112</v>
      </c>
      <c r="J10" s="109"/>
      <c r="K10" s="109"/>
      <c r="L10" s="109"/>
      <c r="M10" s="109"/>
      <c r="N10" s="109"/>
      <c r="O10" s="109"/>
      <c r="P10" s="109"/>
      <c r="Q10" s="110"/>
    </row>
    <row r="11" spans="1:17" s="2" customFormat="1" hidden="1" thickBot="1" x14ac:dyDescent="0.3">
      <c r="A11" s="96"/>
      <c r="B11" s="96"/>
      <c r="C11" s="96"/>
      <c r="D11" s="111"/>
      <c r="E11" s="112"/>
      <c r="F11" s="112"/>
      <c r="G11" s="112"/>
      <c r="H11" s="113"/>
      <c r="I11" s="111" t="s">
        <v>5</v>
      </c>
      <c r="J11" s="112"/>
      <c r="K11" s="112"/>
      <c r="L11" s="112"/>
      <c r="M11" s="112"/>
      <c r="N11" s="112"/>
      <c r="O11" s="112"/>
      <c r="P11" s="112"/>
      <c r="Q11" s="113"/>
    </row>
    <row r="12" spans="1:17" s="2" customFormat="1" ht="30" customHeight="1" thickBot="1" x14ac:dyDescent="0.3">
      <c r="A12" s="97"/>
      <c r="B12" s="97"/>
      <c r="C12" s="97"/>
      <c r="D12" s="6" t="s">
        <v>6</v>
      </c>
      <c r="E12" s="6" t="s">
        <v>7</v>
      </c>
      <c r="F12" s="93" t="s">
        <v>8</v>
      </c>
      <c r="G12" s="114"/>
      <c r="H12" s="6" t="s">
        <v>9</v>
      </c>
      <c r="I12" s="6" t="s">
        <v>10</v>
      </c>
      <c r="J12" s="93" t="s">
        <v>11</v>
      </c>
      <c r="K12" s="94"/>
      <c r="L12" s="93" t="s">
        <v>12</v>
      </c>
      <c r="M12" s="94"/>
      <c r="N12" s="93" t="s">
        <v>13</v>
      </c>
      <c r="O12" s="94"/>
      <c r="P12" s="93" t="s">
        <v>14</v>
      </c>
      <c r="Q12" s="94"/>
    </row>
    <row r="13" spans="1:17" s="2" customFormat="1" ht="72.75" customHeight="1" thickBot="1" x14ac:dyDescent="0.3">
      <c r="A13" s="95" t="s">
        <v>15</v>
      </c>
      <c r="B13" s="95" t="s">
        <v>16</v>
      </c>
      <c r="C13" s="42" t="s">
        <v>17</v>
      </c>
      <c r="D13" s="59" t="s">
        <v>18</v>
      </c>
      <c r="E13" s="59" t="s">
        <v>18</v>
      </c>
      <c r="F13" s="98" t="s">
        <v>18</v>
      </c>
      <c r="G13" s="99"/>
      <c r="H13" s="44" t="s">
        <v>18</v>
      </c>
      <c r="I13" s="58">
        <f>I14+I15</f>
        <v>63787.59</v>
      </c>
      <c r="J13" s="100">
        <f>J14+J15</f>
        <v>65932.650000000009</v>
      </c>
      <c r="K13" s="101"/>
      <c r="L13" s="102">
        <f>L14+L15</f>
        <v>61758.399999999994</v>
      </c>
      <c r="M13" s="103"/>
      <c r="N13" s="102">
        <f>N14+N15</f>
        <v>61758.399999999994</v>
      </c>
      <c r="O13" s="103"/>
      <c r="P13" s="104">
        <f>I13+J13+L13+N13</f>
        <v>253237.04</v>
      </c>
      <c r="Q13" s="105"/>
    </row>
    <row r="14" spans="1:17" s="2" customFormat="1" ht="122.25" customHeight="1" thickBot="1" x14ac:dyDescent="0.3">
      <c r="A14" s="96"/>
      <c r="B14" s="96"/>
      <c r="C14" s="42" t="s">
        <v>19</v>
      </c>
      <c r="D14" s="59" t="s">
        <v>77</v>
      </c>
      <c r="E14" s="59" t="s">
        <v>18</v>
      </c>
      <c r="F14" s="98" t="s">
        <v>18</v>
      </c>
      <c r="G14" s="99"/>
      <c r="H14" s="7" t="s">
        <v>18</v>
      </c>
      <c r="I14" s="50">
        <f>I20+I43+I86</f>
        <v>63201.189999999995</v>
      </c>
      <c r="J14" s="106">
        <f>J20+J43+J86</f>
        <v>65725.650000000009</v>
      </c>
      <c r="K14" s="107"/>
      <c r="L14" s="115">
        <f>L20+L43+L86</f>
        <v>61545.2</v>
      </c>
      <c r="M14" s="116"/>
      <c r="N14" s="117">
        <f>N20+N43+N86</f>
        <v>61545.2</v>
      </c>
      <c r="O14" s="118"/>
      <c r="P14" s="119">
        <f>I14+J14+L14+N14</f>
        <v>252017.24</v>
      </c>
      <c r="Q14" s="120"/>
    </row>
    <row r="15" spans="1:17" s="2" customFormat="1" ht="29.25" customHeight="1" x14ac:dyDescent="0.25">
      <c r="A15" s="96"/>
      <c r="B15" s="96"/>
      <c r="C15" s="95" t="s">
        <v>20</v>
      </c>
      <c r="D15" s="122" t="s">
        <v>76</v>
      </c>
      <c r="E15" s="122" t="s">
        <v>18</v>
      </c>
      <c r="F15" s="125" t="s">
        <v>18</v>
      </c>
      <c r="G15" s="126"/>
      <c r="H15" s="122" t="s">
        <v>18</v>
      </c>
      <c r="I15" s="131">
        <f>I127</f>
        <v>586.4</v>
      </c>
      <c r="J15" s="134">
        <f>J127</f>
        <v>207</v>
      </c>
      <c r="K15" s="131"/>
      <c r="L15" s="134">
        <f>L127</f>
        <v>213.2</v>
      </c>
      <c r="M15" s="131"/>
      <c r="N15" s="83">
        <f>N127</f>
        <v>213.2</v>
      </c>
      <c r="O15" s="84"/>
      <c r="P15" s="83">
        <f>I15+J15+L15+N15</f>
        <v>1219.8</v>
      </c>
      <c r="Q15" s="84"/>
    </row>
    <row r="16" spans="1:17" s="2" customFormat="1" ht="15" x14ac:dyDescent="0.25">
      <c r="A16" s="96"/>
      <c r="B16" s="96"/>
      <c r="C16" s="96"/>
      <c r="D16" s="287"/>
      <c r="E16" s="123"/>
      <c r="F16" s="127"/>
      <c r="G16" s="128"/>
      <c r="H16" s="123"/>
      <c r="I16" s="132"/>
      <c r="J16" s="135"/>
      <c r="K16" s="132"/>
      <c r="L16" s="135"/>
      <c r="M16" s="132"/>
      <c r="N16" s="85"/>
      <c r="O16" s="86"/>
      <c r="P16" s="85"/>
      <c r="Q16" s="86"/>
    </row>
    <row r="17" spans="1:17" s="2" customFormat="1" ht="15" x14ac:dyDescent="0.25">
      <c r="A17" s="96"/>
      <c r="B17" s="96"/>
      <c r="C17" s="96"/>
      <c r="D17" s="287"/>
      <c r="E17" s="123"/>
      <c r="F17" s="127"/>
      <c r="G17" s="128"/>
      <c r="H17" s="123"/>
      <c r="I17" s="132"/>
      <c r="J17" s="135"/>
      <c r="K17" s="132"/>
      <c r="L17" s="135"/>
      <c r="M17" s="132"/>
      <c r="N17" s="85"/>
      <c r="O17" s="86"/>
      <c r="P17" s="85"/>
      <c r="Q17" s="86"/>
    </row>
    <row r="18" spans="1:17" s="2" customFormat="1" ht="15" x14ac:dyDescent="0.25">
      <c r="A18" s="96"/>
      <c r="B18" s="96"/>
      <c r="C18" s="96"/>
      <c r="D18" s="287"/>
      <c r="E18" s="123"/>
      <c r="F18" s="127"/>
      <c r="G18" s="128"/>
      <c r="H18" s="123"/>
      <c r="I18" s="132"/>
      <c r="J18" s="135"/>
      <c r="K18" s="132"/>
      <c r="L18" s="135"/>
      <c r="M18" s="132"/>
      <c r="N18" s="85"/>
      <c r="O18" s="86"/>
      <c r="P18" s="85"/>
      <c r="Q18" s="86"/>
    </row>
    <row r="19" spans="1:17" s="2" customFormat="1" thickBot="1" x14ac:dyDescent="0.3">
      <c r="A19" s="97"/>
      <c r="B19" s="97"/>
      <c r="C19" s="121"/>
      <c r="D19" s="292"/>
      <c r="E19" s="124"/>
      <c r="F19" s="129"/>
      <c r="G19" s="130"/>
      <c r="H19" s="124"/>
      <c r="I19" s="133"/>
      <c r="J19" s="136"/>
      <c r="K19" s="133"/>
      <c r="L19" s="136"/>
      <c r="M19" s="133"/>
      <c r="N19" s="137"/>
      <c r="O19" s="138"/>
      <c r="P19" s="137"/>
      <c r="Q19" s="138"/>
    </row>
    <row r="20" spans="1:17" s="2" customFormat="1" ht="90.75" customHeight="1" thickBot="1" x14ac:dyDescent="0.3">
      <c r="A20" s="139" t="s">
        <v>21</v>
      </c>
      <c r="B20" s="139" t="s">
        <v>22</v>
      </c>
      <c r="C20" s="60" t="s">
        <v>23</v>
      </c>
      <c r="D20" s="59" t="s">
        <v>77</v>
      </c>
      <c r="E20" s="54" t="s">
        <v>18</v>
      </c>
      <c r="F20" s="98" t="s">
        <v>18</v>
      </c>
      <c r="G20" s="141"/>
      <c r="H20" s="7" t="s">
        <v>18</v>
      </c>
      <c r="I20" s="57">
        <f>I21</f>
        <v>15730.95</v>
      </c>
      <c r="J20" s="142">
        <f>J21</f>
        <v>19349.640000000003</v>
      </c>
      <c r="K20" s="103"/>
      <c r="L20" s="142">
        <f>L21</f>
        <v>17952.980000000003</v>
      </c>
      <c r="M20" s="103"/>
      <c r="N20" s="143">
        <f>N21</f>
        <v>17952.980000000003</v>
      </c>
      <c r="O20" s="144"/>
      <c r="P20" s="143">
        <f>I20+J20+L20+N20</f>
        <v>70986.550000000017</v>
      </c>
      <c r="Q20" s="144"/>
    </row>
    <row r="21" spans="1:17" s="2" customFormat="1" ht="90.75" thickBot="1" x14ac:dyDescent="0.3">
      <c r="A21" s="140"/>
      <c r="B21" s="140"/>
      <c r="C21" s="37" t="s">
        <v>19</v>
      </c>
      <c r="D21" s="59" t="s">
        <v>77</v>
      </c>
      <c r="E21" s="53" t="s">
        <v>18</v>
      </c>
      <c r="F21" s="98" t="s">
        <v>18</v>
      </c>
      <c r="G21" s="141"/>
      <c r="H21" s="7" t="s">
        <v>18</v>
      </c>
      <c r="I21" s="61">
        <f>I22+I36</f>
        <v>15730.95</v>
      </c>
      <c r="J21" s="98">
        <f>J22+J36</f>
        <v>19349.640000000003</v>
      </c>
      <c r="K21" s="141"/>
      <c r="L21" s="98">
        <f>L22+L36</f>
        <v>17952.980000000003</v>
      </c>
      <c r="M21" s="141"/>
      <c r="N21" s="93">
        <f>N22+N36</f>
        <v>17952.980000000003</v>
      </c>
      <c r="O21" s="94"/>
      <c r="P21" s="93">
        <f>I21+J21+L21+N21</f>
        <v>70986.550000000017</v>
      </c>
      <c r="Q21" s="94"/>
    </row>
    <row r="22" spans="1:17" s="2" customFormat="1" ht="75.75" thickBot="1" x14ac:dyDescent="0.3">
      <c r="A22" s="95" t="s">
        <v>24</v>
      </c>
      <c r="B22" s="95" t="s">
        <v>25</v>
      </c>
      <c r="C22" s="8" t="s">
        <v>23</v>
      </c>
      <c r="D22" s="59" t="s">
        <v>77</v>
      </c>
      <c r="E22" s="54" t="s">
        <v>18</v>
      </c>
      <c r="F22" s="98" t="s">
        <v>18</v>
      </c>
      <c r="G22" s="141"/>
      <c r="H22" s="7" t="s">
        <v>18</v>
      </c>
      <c r="I22" s="65">
        <f>I23+I24+I25+I26+I27+I28+I29+I30+I31+I32+I33+I34</f>
        <v>12981.58</v>
      </c>
      <c r="J22" s="145">
        <f>J23+J24+J25+J26+J27+J28+J29+J30+J31+J32+J33+J34+J35</f>
        <v>14157.010000000002</v>
      </c>
      <c r="K22" s="146"/>
      <c r="L22" s="145">
        <f>L23+L24+L25+L26+L27+L28+L29+L30+L31+L32+L33+L34</f>
        <v>12994.300000000001</v>
      </c>
      <c r="M22" s="147"/>
      <c r="N22" s="148">
        <f>N23+N24+N25+N26+N27+N28+N29+N30+N31+N32+N33+N34</f>
        <v>12994.300000000001</v>
      </c>
      <c r="O22" s="149"/>
      <c r="P22" s="150">
        <f>I22+J22+L22+N22</f>
        <v>53127.19000000001</v>
      </c>
      <c r="Q22" s="151"/>
    </row>
    <row r="23" spans="1:17" s="2" customFormat="1" ht="15" customHeight="1" x14ac:dyDescent="0.25">
      <c r="A23" s="96"/>
      <c r="B23" s="96"/>
      <c r="C23" s="152" t="s">
        <v>19</v>
      </c>
      <c r="D23" s="153" t="s">
        <v>77</v>
      </c>
      <c r="E23" s="43" t="s">
        <v>26</v>
      </c>
      <c r="F23" s="127" t="s">
        <v>27</v>
      </c>
      <c r="G23" s="155"/>
      <c r="H23" s="43">
        <v>611.61199999999997</v>
      </c>
      <c r="I23" s="29">
        <v>11016.85</v>
      </c>
      <c r="J23" s="165">
        <v>11142.26</v>
      </c>
      <c r="K23" s="166"/>
      <c r="L23" s="163">
        <v>11777.06</v>
      </c>
      <c r="M23" s="164"/>
      <c r="N23" s="158">
        <v>11777.06</v>
      </c>
      <c r="O23" s="159"/>
      <c r="P23" s="176">
        <f>I23+J23+L23+N23</f>
        <v>45713.229999999996</v>
      </c>
      <c r="Q23" s="177"/>
    </row>
    <row r="24" spans="1:17" s="2" customFormat="1" ht="15" customHeight="1" x14ac:dyDescent="0.25">
      <c r="A24" s="96"/>
      <c r="B24" s="96"/>
      <c r="C24" s="96"/>
      <c r="D24" s="123"/>
      <c r="E24" s="44" t="s">
        <v>26</v>
      </c>
      <c r="F24" s="127" t="s">
        <v>28</v>
      </c>
      <c r="G24" s="155"/>
      <c r="H24" s="44">
        <v>611</v>
      </c>
      <c r="I24" s="30">
        <v>591.47</v>
      </c>
      <c r="J24" s="135">
        <v>973.53</v>
      </c>
      <c r="K24" s="132"/>
      <c r="L24" s="135">
        <v>973.53</v>
      </c>
      <c r="M24" s="132"/>
      <c r="N24" s="85">
        <v>973.53</v>
      </c>
      <c r="O24" s="160"/>
      <c r="P24" s="85">
        <f t="shared" ref="P24:P34" si="0">I24+J24+L24+N24</f>
        <v>3512.0599999999995</v>
      </c>
      <c r="Q24" s="86"/>
    </row>
    <row r="25" spans="1:17" s="2" customFormat="1" ht="15" customHeight="1" x14ac:dyDescent="0.25">
      <c r="A25" s="96"/>
      <c r="B25" s="96"/>
      <c r="C25" s="96"/>
      <c r="D25" s="123"/>
      <c r="E25" s="44" t="s">
        <v>26</v>
      </c>
      <c r="F25" s="127" t="s">
        <v>78</v>
      </c>
      <c r="G25" s="155"/>
      <c r="H25" s="44">
        <v>611</v>
      </c>
      <c r="I25" s="30">
        <v>145</v>
      </c>
      <c r="J25" s="156">
        <v>206</v>
      </c>
      <c r="K25" s="157"/>
      <c r="L25" s="135">
        <v>106</v>
      </c>
      <c r="M25" s="132"/>
      <c r="N25" s="85">
        <v>106</v>
      </c>
      <c r="O25" s="160"/>
      <c r="P25" s="178">
        <f t="shared" si="0"/>
        <v>563</v>
      </c>
      <c r="Q25" s="179"/>
    </row>
    <row r="26" spans="1:17" s="2" customFormat="1" ht="15" customHeight="1" x14ac:dyDescent="0.25">
      <c r="A26" s="96"/>
      <c r="B26" s="96"/>
      <c r="C26" s="96"/>
      <c r="D26" s="123"/>
      <c r="E26" s="44" t="s">
        <v>26</v>
      </c>
      <c r="F26" s="127" t="s">
        <v>79</v>
      </c>
      <c r="G26" s="155"/>
      <c r="H26" s="44">
        <v>611</v>
      </c>
      <c r="I26" s="30">
        <v>982.66</v>
      </c>
      <c r="J26" s="135">
        <v>0</v>
      </c>
      <c r="K26" s="132"/>
      <c r="L26" s="135">
        <v>0</v>
      </c>
      <c r="M26" s="132"/>
      <c r="N26" s="85">
        <v>0</v>
      </c>
      <c r="O26" s="160"/>
      <c r="P26" s="85">
        <f t="shared" si="0"/>
        <v>982.66</v>
      </c>
      <c r="Q26" s="86"/>
    </row>
    <row r="27" spans="1:17" s="2" customFormat="1" ht="15" customHeight="1" x14ac:dyDescent="0.25">
      <c r="A27" s="96"/>
      <c r="B27" s="96"/>
      <c r="C27" s="96"/>
      <c r="D27" s="123"/>
      <c r="E27" s="44" t="s">
        <v>26</v>
      </c>
      <c r="F27" s="127" t="s">
        <v>80</v>
      </c>
      <c r="G27" s="155"/>
      <c r="H27" s="44">
        <v>611.61199999999997</v>
      </c>
      <c r="I27" s="30">
        <v>2.02</v>
      </c>
      <c r="J27" s="135">
        <v>2.54</v>
      </c>
      <c r="K27" s="132"/>
      <c r="L27" s="135">
        <v>0</v>
      </c>
      <c r="M27" s="132"/>
      <c r="N27" s="85">
        <v>0</v>
      </c>
      <c r="O27" s="160"/>
      <c r="P27" s="85">
        <f t="shared" si="0"/>
        <v>4.5600000000000005</v>
      </c>
      <c r="Q27" s="86"/>
    </row>
    <row r="28" spans="1:17" s="2" customFormat="1" ht="15" customHeight="1" x14ac:dyDescent="0.25">
      <c r="A28" s="96"/>
      <c r="B28" s="96"/>
      <c r="C28" s="96"/>
      <c r="D28" s="123"/>
      <c r="E28" s="44" t="s">
        <v>26</v>
      </c>
      <c r="F28" s="127" t="s">
        <v>81</v>
      </c>
      <c r="G28" s="155"/>
      <c r="H28" s="44">
        <v>611.61199999999997</v>
      </c>
      <c r="I28" s="30">
        <v>200</v>
      </c>
      <c r="J28" s="135">
        <v>252.07</v>
      </c>
      <c r="K28" s="132"/>
      <c r="L28" s="135">
        <v>0</v>
      </c>
      <c r="M28" s="132"/>
      <c r="N28" s="85">
        <v>0</v>
      </c>
      <c r="O28" s="160"/>
      <c r="P28" s="85">
        <f t="shared" si="0"/>
        <v>452.07</v>
      </c>
      <c r="Q28" s="86"/>
    </row>
    <row r="29" spans="1:17" s="2" customFormat="1" ht="15" customHeight="1" x14ac:dyDescent="0.25">
      <c r="A29" s="96"/>
      <c r="B29" s="96"/>
      <c r="C29" s="96"/>
      <c r="D29" s="123"/>
      <c r="E29" s="44" t="s">
        <v>26</v>
      </c>
      <c r="F29" s="127" t="s">
        <v>82</v>
      </c>
      <c r="G29" s="155"/>
      <c r="H29" s="44">
        <v>611</v>
      </c>
      <c r="I29" s="30">
        <v>0</v>
      </c>
      <c r="J29" s="135">
        <v>0.01</v>
      </c>
      <c r="K29" s="132"/>
      <c r="L29" s="135">
        <v>0.01</v>
      </c>
      <c r="M29" s="132"/>
      <c r="N29" s="85">
        <v>0.01</v>
      </c>
      <c r="O29" s="160"/>
      <c r="P29" s="85">
        <f t="shared" si="0"/>
        <v>0.03</v>
      </c>
      <c r="Q29" s="86"/>
    </row>
    <row r="30" spans="1:17" s="2" customFormat="1" ht="15" customHeight="1" x14ac:dyDescent="0.25">
      <c r="A30" s="96"/>
      <c r="B30" s="96"/>
      <c r="C30" s="96"/>
      <c r="D30" s="123"/>
      <c r="E30" s="44" t="s">
        <v>26</v>
      </c>
      <c r="F30" s="127" t="s">
        <v>83</v>
      </c>
      <c r="G30" s="155"/>
      <c r="H30" s="44">
        <v>611</v>
      </c>
      <c r="I30" s="30">
        <v>0</v>
      </c>
      <c r="J30" s="135">
        <v>130.19999999999999</v>
      </c>
      <c r="K30" s="132"/>
      <c r="L30" s="135">
        <v>130.19999999999999</v>
      </c>
      <c r="M30" s="132"/>
      <c r="N30" s="85">
        <v>130.19999999999999</v>
      </c>
      <c r="O30" s="160"/>
      <c r="P30" s="85">
        <f t="shared" si="0"/>
        <v>390.59999999999997</v>
      </c>
      <c r="Q30" s="86"/>
    </row>
    <row r="31" spans="1:17" s="2" customFormat="1" ht="15" customHeight="1" x14ac:dyDescent="0.25">
      <c r="A31" s="96"/>
      <c r="B31" s="96"/>
      <c r="C31" s="96"/>
      <c r="D31" s="123"/>
      <c r="E31" s="44" t="s">
        <v>26</v>
      </c>
      <c r="F31" s="127" t="s">
        <v>84</v>
      </c>
      <c r="G31" s="155"/>
      <c r="H31" s="44">
        <v>611</v>
      </c>
      <c r="I31" s="30">
        <v>0</v>
      </c>
      <c r="J31" s="135">
        <v>6.8</v>
      </c>
      <c r="K31" s="132"/>
      <c r="L31" s="135">
        <v>7.5</v>
      </c>
      <c r="M31" s="132"/>
      <c r="N31" s="85">
        <v>7.5</v>
      </c>
      <c r="O31" s="160"/>
      <c r="P31" s="85">
        <f t="shared" si="0"/>
        <v>21.8</v>
      </c>
      <c r="Q31" s="86"/>
    </row>
    <row r="32" spans="1:17" s="2" customFormat="1" ht="15" customHeight="1" x14ac:dyDescent="0.25">
      <c r="A32" s="96"/>
      <c r="B32" s="96"/>
      <c r="C32" s="96"/>
      <c r="D32" s="123"/>
      <c r="E32" s="44" t="s">
        <v>26</v>
      </c>
      <c r="F32" s="127" t="s">
        <v>85</v>
      </c>
      <c r="G32" s="155"/>
      <c r="H32" s="44">
        <v>611</v>
      </c>
      <c r="I32" s="30">
        <v>43.58</v>
      </c>
      <c r="J32" s="135">
        <v>0</v>
      </c>
      <c r="K32" s="132"/>
      <c r="L32" s="135">
        <v>0</v>
      </c>
      <c r="M32" s="132"/>
      <c r="N32" s="85">
        <v>0</v>
      </c>
      <c r="O32" s="160"/>
      <c r="P32" s="85">
        <f t="shared" si="0"/>
        <v>43.58</v>
      </c>
      <c r="Q32" s="86"/>
    </row>
    <row r="33" spans="1:17" s="2" customFormat="1" ht="15" customHeight="1" x14ac:dyDescent="0.25">
      <c r="A33" s="96"/>
      <c r="B33" s="96"/>
      <c r="C33" s="96"/>
      <c r="D33" s="123"/>
      <c r="E33" s="44" t="s">
        <v>26</v>
      </c>
      <c r="F33" s="127" t="s">
        <v>86</v>
      </c>
      <c r="G33" s="155"/>
      <c r="H33" s="44">
        <v>611</v>
      </c>
      <c r="I33" s="30">
        <v>0</v>
      </c>
      <c r="J33" s="156">
        <v>28.23</v>
      </c>
      <c r="K33" s="157"/>
      <c r="L33" s="135">
        <v>0</v>
      </c>
      <c r="M33" s="132"/>
      <c r="N33" s="85">
        <v>0</v>
      </c>
      <c r="O33" s="160"/>
      <c r="P33" s="178">
        <f t="shared" si="0"/>
        <v>28.23</v>
      </c>
      <c r="Q33" s="179"/>
    </row>
    <row r="34" spans="1:17" s="2" customFormat="1" ht="15" customHeight="1" x14ac:dyDescent="0.25">
      <c r="A34" s="96"/>
      <c r="B34" s="96"/>
      <c r="C34" s="96"/>
      <c r="D34" s="123"/>
      <c r="E34" s="44" t="s">
        <v>26</v>
      </c>
      <c r="F34" s="127" t="s">
        <v>87</v>
      </c>
      <c r="G34" s="155"/>
      <c r="H34" s="44">
        <v>611</v>
      </c>
      <c r="I34" s="30">
        <v>0</v>
      </c>
      <c r="J34" s="156">
        <v>51.7</v>
      </c>
      <c r="K34" s="157"/>
      <c r="L34" s="135">
        <v>0</v>
      </c>
      <c r="M34" s="132"/>
      <c r="N34" s="85">
        <v>0</v>
      </c>
      <c r="O34" s="160"/>
      <c r="P34" s="178">
        <f t="shared" si="0"/>
        <v>51.7</v>
      </c>
      <c r="Q34" s="179"/>
    </row>
    <row r="35" spans="1:17" s="2" customFormat="1" ht="15" customHeight="1" thickBot="1" x14ac:dyDescent="0.3">
      <c r="A35" s="96"/>
      <c r="B35" s="96"/>
      <c r="C35" s="96"/>
      <c r="D35" s="123"/>
      <c r="E35" s="45" t="s">
        <v>26</v>
      </c>
      <c r="F35" s="182" t="s">
        <v>113</v>
      </c>
      <c r="G35" s="183"/>
      <c r="H35" s="10">
        <v>611</v>
      </c>
      <c r="I35" s="33">
        <v>0</v>
      </c>
      <c r="J35" s="161">
        <v>1363.67</v>
      </c>
      <c r="K35" s="162"/>
      <c r="L35" s="135">
        <v>0</v>
      </c>
      <c r="M35" s="132"/>
      <c r="N35" s="85">
        <v>0</v>
      </c>
      <c r="O35" s="160"/>
      <c r="P35" s="137">
        <f t="shared" ref="P35" si="1">I35+J35+L35+N35</f>
        <v>1363.67</v>
      </c>
      <c r="Q35" s="138"/>
    </row>
    <row r="36" spans="1:17" s="2" customFormat="1" thickBot="1" x14ac:dyDescent="0.3">
      <c r="A36" s="121"/>
      <c r="B36" s="121"/>
      <c r="C36" s="121"/>
      <c r="D36" s="154"/>
      <c r="E36" s="54" t="s">
        <v>18</v>
      </c>
      <c r="F36" s="167" t="s">
        <v>18</v>
      </c>
      <c r="G36" s="168"/>
      <c r="H36" s="43" t="s">
        <v>18</v>
      </c>
      <c r="I36" s="57">
        <f>I37+I38+I39+I40+I42</f>
        <v>2749.3700000000003</v>
      </c>
      <c r="J36" s="169">
        <f>J37+J38+J39+J40+J42+J41</f>
        <v>5192.63</v>
      </c>
      <c r="K36" s="170"/>
      <c r="L36" s="171">
        <f>L37+L38+L39+L40+L42</f>
        <v>4958.68</v>
      </c>
      <c r="M36" s="170"/>
      <c r="N36" s="172">
        <f>N37+N38+N39+N40+N42</f>
        <v>4958.68</v>
      </c>
      <c r="O36" s="173"/>
      <c r="P36" s="174">
        <f>I36+J36+L36+N36</f>
        <v>17859.36</v>
      </c>
      <c r="Q36" s="175"/>
    </row>
    <row r="37" spans="1:17" s="2" customFormat="1" ht="45.75" thickBot="1" x14ac:dyDescent="0.3">
      <c r="A37" s="152" t="s">
        <v>29</v>
      </c>
      <c r="B37" s="152" t="s">
        <v>30</v>
      </c>
      <c r="C37" s="60" t="s">
        <v>31</v>
      </c>
      <c r="D37" s="59" t="s">
        <v>77</v>
      </c>
      <c r="E37" s="43" t="s">
        <v>26</v>
      </c>
      <c r="F37" s="125" t="s">
        <v>32</v>
      </c>
      <c r="G37" s="126"/>
      <c r="H37" s="43">
        <v>611.61199999999997</v>
      </c>
      <c r="I37" s="48">
        <v>2328.48</v>
      </c>
      <c r="J37" s="134">
        <v>4623.45</v>
      </c>
      <c r="K37" s="131"/>
      <c r="L37" s="134">
        <v>4759.47</v>
      </c>
      <c r="M37" s="131"/>
      <c r="N37" s="83">
        <v>4759.47</v>
      </c>
      <c r="O37" s="84"/>
      <c r="P37" s="83">
        <f>I37+J37+L37+N37</f>
        <v>16470.870000000003</v>
      </c>
      <c r="Q37" s="84"/>
    </row>
    <row r="38" spans="1:17" s="2" customFormat="1" ht="22.5" customHeight="1" x14ac:dyDescent="0.25">
      <c r="A38" s="96"/>
      <c r="B38" s="293"/>
      <c r="C38" s="95" t="s">
        <v>19</v>
      </c>
      <c r="D38" s="122" t="s">
        <v>77</v>
      </c>
      <c r="E38" s="44" t="s">
        <v>26</v>
      </c>
      <c r="F38" s="127" t="s">
        <v>28</v>
      </c>
      <c r="G38" s="128"/>
      <c r="H38" s="44">
        <v>611</v>
      </c>
      <c r="I38" s="49">
        <v>181.42</v>
      </c>
      <c r="J38" s="135">
        <v>262.20999999999998</v>
      </c>
      <c r="K38" s="132"/>
      <c r="L38" s="135">
        <v>199.21</v>
      </c>
      <c r="M38" s="132"/>
      <c r="N38" s="85">
        <v>199.21</v>
      </c>
      <c r="O38" s="86"/>
      <c r="P38" s="85">
        <f>I38+J38+L38+N38</f>
        <v>842.05000000000007</v>
      </c>
      <c r="Q38" s="86"/>
    </row>
    <row r="39" spans="1:17" s="2" customFormat="1" ht="15" customHeight="1" x14ac:dyDescent="0.25">
      <c r="A39" s="96"/>
      <c r="B39" s="293"/>
      <c r="C39" s="96"/>
      <c r="D39" s="123"/>
      <c r="E39" s="44" t="s">
        <v>26</v>
      </c>
      <c r="F39" s="127" t="s">
        <v>32</v>
      </c>
      <c r="G39" s="128"/>
      <c r="H39" s="44">
        <v>612</v>
      </c>
      <c r="I39" s="55">
        <v>20</v>
      </c>
      <c r="J39" s="184">
        <v>0</v>
      </c>
      <c r="K39" s="185"/>
      <c r="L39" s="184">
        <v>0</v>
      </c>
      <c r="M39" s="185"/>
      <c r="N39" s="87">
        <v>0</v>
      </c>
      <c r="O39" s="88"/>
      <c r="P39" s="85">
        <f t="shared" ref="P39:P42" si="2">I39+J39+L39+N39</f>
        <v>20</v>
      </c>
      <c r="Q39" s="86"/>
    </row>
    <row r="40" spans="1:17" s="2" customFormat="1" ht="15" customHeight="1" x14ac:dyDescent="0.25">
      <c r="A40" s="96"/>
      <c r="B40" s="293"/>
      <c r="C40" s="96"/>
      <c r="D40" s="123"/>
      <c r="E40" s="44" t="s">
        <v>26</v>
      </c>
      <c r="F40" s="127" t="s">
        <v>79</v>
      </c>
      <c r="G40" s="128"/>
      <c r="H40" s="44">
        <v>611</v>
      </c>
      <c r="I40" s="55">
        <v>206.61</v>
      </c>
      <c r="J40" s="184">
        <v>0</v>
      </c>
      <c r="K40" s="185"/>
      <c r="L40" s="184">
        <v>0</v>
      </c>
      <c r="M40" s="185"/>
      <c r="N40" s="87">
        <v>0</v>
      </c>
      <c r="O40" s="88"/>
      <c r="P40" s="85">
        <f t="shared" si="2"/>
        <v>206.61</v>
      </c>
      <c r="Q40" s="86"/>
    </row>
    <row r="41" spans="1:17" s="2" customFormat="1" ht="15" customHeight="1" x14ac:dyDescent="0.25">
      <c r="A41" s="96"/>
      <c r="B41" s="293"/>
      <c r="C41" s="96"/>
      <c r="D41" s="123"/>
      <c r="E41" s="44" t="s">
        <v>26</v>
      </c>
      <c r="F41" s="46" t="s">
        <v>113</v>
      </c>
      <c r="G41" s="47"/>
      <c r="H41" s="44">
        <v>611</v>
      </c>
      <c r="I41" s="55">
        <v>0</v>
      </c>
      <c r="J41" s="135">
        <v>306.97000000000003</v>
      </c>
      <c r="K41" s="132"/>
      <c r="L41" s="184">
        <v>0</v>
      </c>
      <c r="M41" s="185"/>
      <c r="N41" s="87">
        <v>0</v>
      </c>
      <c r="O41" s="88"/>
      <c r="P41" s="85">
        <f t="shared" ref="P41" si="3">I41+J41+L41+N41</f>
        <v>306.97000000000003</v>
      </c>
      <c r="Q41" s="86"/>
    </row>
    <row r="42" spans="1:17" s="2" customFormat="1" ht="15" customHeight="1" thickBot="1" x14ac:dyDescent="0.3">
      <c r="A42" s="96"/>
      <c r="B42" s="293"/>
      <c r="C42" s="96"/>
      <c r="D42" s="123"/>
      <c r="E42" s="45" t="s">
        <v>26</v>
      </c>
      <c r="F42" s="180" t="s">
        <v>85</v>
      </c>
      <c r="G42" s="181"/>
      <c r="H42" s="45">
        <v>611</v>
      </c>
      <c r="I42" s="34">
        <v>12.86</v>
      </c>
      <c r="J42" s="81">
        <v>0</v>
      </c>
      <c r="K42" s="82"/>
      <c r="L42" s="81">
        <v>0</v>
      </c>
      <c r="M42" s="82"/>
      <c r="N42" s="89">
        <v>0</v>
      </c>
      <c r="O42" s="90"/>
      <c r="P42" s="85">
        <f t="shared" si="2"/>
        <v>12.86</v>
      </c>
      <c r="Q42" s="86"/>
    </row>
    <row r="43" spans="1:17" s="2" customFormat="1" ht="22.5" customHeight="1" thickBot="1" x14ac:dyDescent="0.3">
      <c r="A43" s="97"/>
      <c r="B43" s="294"/>
      <c r="C43" s="121"/>
      <c r="D43" s="154"/>
      <c r="E43" s="59" t="s">
        <v>18</v>
      </c>
      <c r="F43" s="167" t="s">
        <v>18</v>
      </c>
      <c r="G43" s="168"/>
      <c r="H43" s="7" t="s">
        <v>18</v>
      </c>
      <c r="I43" s="68">
        <f>I44</f>
        <v>18926.100000000002</v>
      </c>
      <c r="J43" s="169">
        <f>J44</f>
        <v>19077.5</v>
      </c>
      <c r="K43" s="188"/>
      <c r="L43" s="169">
        <f>L44</f>
        <v>17041.3</v>
      </c>
      <c r="M43" s="188"/>
      <c r="N43" s="169">
        <f>N44</f>
        <v>17041.3</v>
      </c>
      <c r="O43" s="188"/>
      <c r="P43" s="189">
        <f>I43+J43+L43+N43</f>
        <v>72086.200000000012</v>
      </c>
      <c r="Q43" s="190"/>
    </row>
    <row r="44" spans="1:17" s="2" customFormat="1" ht="55.5" customHeight="1" thickBot="1" x14ac:dyDescent="0.3">
      <c r="A44" s="139" t="s">
        <v>33</v>
      </c>
      <c r="B44" s="187" t="s">
        <v>34</v>
      </c>
      <c r="C44" s="42" t="s">
        <v>31</v>
      </c>
      <c r="D44" s="59" t="s">
        <v>77</v>
      </c>
      <c r="E44" s="59" t="s">
        <v>18</v>
      </c>
      <c r="F44" s="98" t="s">
        <v>18</v>
      </c>
      <c r="G44" s="141"/>
      <c r="H44" s="7" t="s">
        <v>18</v>
      </c>
      <c r="I44" s="50">
        <f>I46+I57</f>
        <v>18926.100000000002</v>
      </c>
      <c r="J44" s="115">
        <f>J46+J57</f>
        <v>19077.5</v>
      </c>
      <c r="K44" s="116"/>
      <c r="L44" s="115">
        <f>L46+L57</f>
        <v>17041.3</v>
      </c>
      <c r="M44" s="116"/>
      <c r="N44" s="117">
        <f>N46+N57</f>
        <v>17041.3</v>
      </c>
      <c r="O44" s="118"/>
      <c r="P44" s="117">
        <f>I44+J44+L44+N44</f>
        <v>72086.200000000012</v>
      </c>
      <c r="Q44" s="118"/>
    </row>
    <row r="45" spans="1:17" s="2" customFormat="1" ht="90.75" thickBot="1" x14ac:dyDescent="0.3">
      <c r="A45" s="186"/>
      <c r="B45" s="186"/>
      <c r="C45" s="42" t="s">
        <v>19</v>
      </c>
      <c r="D45" s="59" t="s">
        <v>77</v>
      </c>
      <c r="E45" s="59" t="s">
        <v>18</v>
      </c>
      <c r="F45" s="98" t="s">
        <v>18</v>
      </c>
      <c r="G45" s="141"/>
      <c r="H45" s="7" t="s">
        <v>18</v>
      </c>
      <c r="I45" s="59">
        <v>0</v>
      </c>
      <c r="J45" s="98">
        <v>0</v>
      </c>
      <c r="K45" s="141"/>
      <c r="L45" s="98">
        <v>0</v>
      </c>
      <c r="M45" s="141"/>
      <c r="N45" s="93">
        <v>0</v>
      </c>
      <c r="O45" s="94"/>
      <c r="P45" s="93">
        <v>0</v>
      </c>
      <c r="Q45" s="94"/>
    </row>
    <row r="46" spans="1:17" s="2" customFormat="1" ht="120.75" thickBot="1" x14ac:dyDescent="0.3">
      <c r="A46" s="140"/>
      <c r="B46" s="140"/>
      <c r="C46" s="42" t="s">
        <v>35</v>
      </c>
      <c r="D46" s="59">
        <v>131</v>
      </c>
      <c r="E46" s="59" t="s">
        <v>18</v>
      </c>
      <c r="F46" s="98" t="s">
        <v>18</v>
      </c>
      <c r="G46" s="141"/>
      <c r="H46" s="7" t="s">
        <v>18</v>
      </c>
      <c r="I46" s="11">
        <f>I47+I48+I49+I50+I51+I52+I53+I54</f>
        <v>5968.9800000000005</v>
      </c>
      <c r="J46" s="102">
        <f>J47+J48+J49+J50+J51+J52+J53+J54+J56+J55</f>
        <v>6264.85</v>
      </c>
      <c r="K46" s="297"/>
      <c r="L46" s="102">
        <f>L47+L48+L49+L50+L51+L52+L53+L54</f>
        <v>5597.78</v>
      </c>
      <c r="M46" s="297"/>
      <c r="N46" s="91">
        <f>N47+N48+N49+N50+N51+N52+N53+N54</f>
        <v>5597.78</v>
      </c>
      <c r="O46" s="92"/>
      <c r="P46" s="91">
        <f>I46+J46+L46+N46</f>
        <v>23429.39</v>
      </c>
      <c r="Q46" s="92"/>
    </row>
    <row r="47" spans="1:17" s="2" customFormat="1" ht="48" customHeight="1" thickBot="1" x14ac:dyDescent="0.3">
      <c r="A47" s="95" t="s">
        <v>24</v>
      </c>
      <c r="B47" s="95" t="s">
        <v>34</v>
      </c>
      <c r="C47" s="42" t="s">
        <v>31</v>
      </c>
      <c r="D47" s="59" t="s">
        <v>77</v>
      </c>
      <c r="E47" s="60" t="s">
        <v>26</v>
      </c>
      <c r="F47" s="108" t="s">
        <v>36</v>
      </c>
      <c r="G47" s="110"/>
      <c r="H47" s="38">
        <v>621.62199999999996</v>
      </c>
      <c r="I47" s="36">
        <v>4819.37</v>
      </c>
      <c r="J47" s="83">
        <v>4385.26</v>
      </c>
      <c r="K47" s="84"/>
      <c r="L47" s="83">
        <v>5091.75</v>
      </c>
      <c r="M47" s="84"/>
      <c r="N47" s="83">
        <v>5091.75</v>
      </c>
      <c r="O47" s="84"/>
      <c r="P47" s="83">
        <f>I47+J47+L47+N47</f>
        <v>19388.13</v>
      </c>
      <c r="Q47" s="84"/>
    </row>
    <row r="48" spans="1:17" s="2" customFormat="1" ht="29.25" customHeight="1" x14ac:dyDescent="0.25">
      <c r="A48" s="295"/>
      <c r="B48" s="295"/>
      <c r="C48" s="95" t="s">
        <v>19</v>
      </c>
      <c r="D48" s="152" t="s">
        <v>77</v>
      </c>
      <c r="E48" s="60" t="s">
        <v>26</v>
      </c>
      <c r="F48" s="79" t="s">
        <v>37</v>
      </c>
      <c r="G48" s="80"/>
      <c r="H48" s="39">
        <v>621</v>
      </c>
      <c r="I48" s="36">
        <v>196.6</v>
      </c>
      <c r="J48" s="85">
        <v>204</v>
      </c>
      <c r="K48" s="86"/>
      <c r="L48" s="85">
        <v>204</v>
      </c>
      <c r="M48" s="86"/>
      <c r="N48" s="85">
        <v>204</v>
      </c>
      <c r="O48" s="86"/>
      <c r="P48" s="85">
        <f>I48+J48+L48+N48</f>
        <v>808.6</v>
      </c>
      <c r="Q48" s="86"/>
    </row>
    <row r="49" spans="1:17" s="2" customFormat="1" ht="15" customHeight="1" x14ac:dyDescent="0.25">
      <c r="A49" s="295"/>
      <c r="B49" s="295"/>
      <c r="C49" s="96"/>
      <c r="D49" s="96"/>
      <c r="E49" s="60" t="s">
        <v>26</v>
      </c>
      <c r="F49" s="79" t="s">
        <v>38</v>
      </c>
      <c r="G49" s="80"/>
      <c r="H49" s="39">
        <v>621</v>
      </c>
      <c r="I49" s="36">
        <v>237.47</v>
      </c>
      <c r="J49" s="85">
        <v>358.49</v>
      </c>
      <c r="K49" s="86"/>
      <c r="L49" s="85">
        <v>239.63</v>
      </c>
      <c r="M49" s="86"/>
      <c r="N49" s="85">
        <v>239.63</v>
      </c>
      <c r="O49" s="86"/>
      <c r="P49" s="85">
        <f t="shared" ref="P49:P54" si="4">I49+J49+L49+N49</f>
        <v>1075.22</v>
      </c>
      <c r="Q49" s="86"/>
    </row>
    <row r="50" spans="1:17" s="2" customFormat="1" ht="15" customHeight="1" x14ac:dyDescent="0.25">
      <c r="A50" s="295"/>
      <c r="B50" s="295"/>
      <c r="C50" s="96"/>
      <c r="D50" s="96"/>
      <c r="E50" s="60" t="s">
        <v>26</v>
      </c>
      <c r="F50" s="79" t="s">
        <v>88</v>
      </c>
      <c r="G50" s="80"/>
      <c r="H50" s="39">
        <v>621</v>
      </c>
      <c r="I50" s="36">
        <v>449.53</v>
      </c>
      <c r="J50" s="85">
        <v>0</v>
      </c>
      <c r="K50" s="86"/>
      <c r="L50" s="85">
        <v>0</v>
      </c>
      <c r="M50" s="86"/>
      <c r="N50" s="85">
        <v>0</v>
      </c>
      <c r="O50" s="86"/>
      <c r="P50" s="85">
        <f t="shared" si="4"/>
        <v>449.53</v>
      </c>
      <c r="Q50" s="86"/>
    </row>
    <row r="51" spans="1:17" s="2" customFormat="1" ht="15" customHeight="1" x14ac:dyDescent="0.25">
      <c r="A51" s="295"/>
      <c r="B51" s="295"/>
      <c r="C51" s="96"/>
      <c r="D51" s="96"/>
      <c r="E51" s="60" t="s">
        <v>26</v>
      </c>
      <c r="F51" s="79" t="s">
        <v>89</v>
      </c>
      <c r="G51" s="80"/>
      <c r="H51" s="39">
        <v>621</v>
      </c>
      <c r="I51" s="36">
        <v>47.99</v>
      </c>
      <c r="J51" s="85">
        <v>106.16</v>
      </c>
      <c r="K51" s="86"/>
      <c r="L51" s="85">
        <v>62.4</v>
      </c>
      <c r="M51" s="86"/>
      <c r="N51" s="85">
        <v>62.4</v>
      </c>
      <c r="O51" s="86"/>
      <c r="P51" s="85">
        <f t="shared" si="4"/>
        <v>278.95</v>
      </c>
      <c r="Q51" s="86"/>
    </row>
    <row r="52" spans="1:17" s="2" customFormat="1" ht="15" customHeight="1" x14ac:dyDescent="0.25">
      <c r="A52" s="295"/>
      <c r="B52" s="295"/>
      <c r="C52" s="96"/>
      <c r="D52" s="96"/>
      <c r="E52" s="60" t="s">
        <v>26</v>
      </c>
      <c r="F52" s="79" t="s">
        <v>90</v>
      </c>
      <c r="G52" s="80"/>
      <c r="H52" s="39">
        <v>621</v>
      </c>
      <c r="I52" s="36">
        <v>2.02</v>
      </c>
      <c r="J52" s="85">
        <v>5.05</v>
      </c>
      <c r="K52" s="86"/>
      <c r="L52" s="85">
        <v>0</v>
      </c>
      <c r="M52" s="86"/>
      <c r="N52" s="85">
        <v>0</v>
      </c>
      <c r="O52" s="86"/>
      <c r="P52" s="85">
        <f t="shared" si="4"/>
        <v>7.07</v>
      </c>
      <c r="Q52" s="86"/>
    </row>
    <row r="53" spans="1:17" s="2" customFormat="1" ht="15" customHeight="1" x14ac:dyDescent="0.25">
      <c r="A53" s="295"/>
      <c r="B53" s="295"/>
      <c r="C53" s="96"/>
      <c r="D53" s="96"/>
      <c r="E53" s="60" t="s">
        <v>26</v>
      </c>
      <c r="F53" s="79" t="s">
        <v>91</v>
      </c>
      <c r="G53" s="80"/>
      <c r="H53" s="39">
        <v>621</v>
      </c>
      <c r="I53" s="36">
        <v>200</v>
      </c>
      <c r="J53" s="85">
        <v>0</v>
      </c>
      <c r="K53" s="86"/>
      <c r="L53" s="85">
        <v>0</v>
      </c>
      <c r="M53" s="86"/>
      <c r="N53" s="85">
        <v>0</v>
      </c>
      <c r="O53" s="86"/>
      <c r="P53" s="85">
        <f t="shared" si="4"/>
        <v>200</v>
      </c>
      <c r="Q53" s="86"/>
    </row>
    <row r="54" spans="1:17" s="2" customFormat="1" ht="15" customHeight="1" x14ac:dyDescent="0.25">
      <c r="A54" s="295"/>
      <c r="B54" s="295"/>
      <c r="C54" s="96"/>
      <c r="D54" s="96"/>
      <c r="E54" s="60" t="s">
        <v>26</v>
      </c>
      <c r="F54" s="79" t="s">
        <v>92</v>
      </c>
      <c r="G54" s="80"/>
      <c r="H54" s="39">
        <v>621</v>
      </c>
      <c r="I54" s="36">
        <v>16</v>
      </c>
      <c r="J54" s="85">
        <v>0</v>
      </c>
      <c r="K54" s="86"/>
      <c r="L54" s="85">
        <v>0</v>
      </c>
      <c r="M54" s="86"/>
      <c r="N54" s="85">
        <v>0</v>
      </c>
      <c r="O54" s="86"/>
      <c r="P54" s="85">
        <f t="shared" si="4"/>
        <v>16</v>
      </c>
      <c r="Q54" s="86"/>
    </row>
    <row r="55" spans="1:17" s="2" customFormat="1" ht="15" customHeight="1" x14ac:dyDescent="0.25">
      <c r="A55" s="295"/>
      <c r="B55" s="295"/>
      <c r="C55" s="96"/>
      <c r="D55" s="96"/>
      <c r="E55" s="60" t="s">
        <v>26</v>
      </c>
      <c r="F55" s="79" t="s">
        <v>91</v>
      </c>
      <c r="G55" s="80"/>
      <c r="H55" s="39">
        <v>621.62199999999996</v>
      </c>
      <c r="I55" s="36">
        <v>0</v>
      </c>
      <c r="J55" s="85">
        <v>500</v>
      </c>
      <c r="K55" s="193"/>
      <c r="L55" s="85">
        <v>0</v>
      </c>
      <c r="M55" s="193"/>
      <c r="N55" s="85">
        <v>0</v>
      </c>
      <c r="O55" s="193"/>
      <c r="P55" s="85">
        <f>J55</f>
        <v>500</v>
      </c>
      <c r="Q55" s="193"/>
    </row>
    <row r="56" spans="1:17" s="2" customFormat="1" ht="15" customHeight="1" thickBot="1" x14ac:dyDescent="0.3">
      <c r="A56" s="295"/>
      <c r="B56" s="295"/>
      <c r="C56" s="96"/>
      <c r="D56" s="96"/>
      <c r="E56" s="75" t="s">
        <v>26</v>
      </c>
      <c r="F56" s="298" t="s">
        <v>114</v>
      </c>
      <c r="G56" s="299"/>
      <c r="H56" s="52">
        <v>621</v>
      </c>
      <c r="I56" s="56">
        <v>0</v>
      </c>
      <c r="J56" s="191">
        <v>705.89</v>
      </c>
      <c r="K56" s="192"/>
      <c r="L56" s="191">
        <v>0</v>
      </c>
      <c r="M56" s="192"/>
      <c r="N56" s="191">
        <v>0</v>
      </c>
      <c r="O56" s="192"/>
      <c r="P56" s="191">
        <f>J56</f>
        <v>705.89</v>
      </c>
      <c r="Q56" s="192"/>
    </row>
    <row r="57" spans="1:17" s="2" customFormat="1" thickBot="1" x14ac:dyDescent="0.3">
      <c r="A57" s="296"/>
      <c r="B57" s="296"/>
      <c r="C57" s="121"/>
      <c r="D57" s="121"/>
      <c r="E57" s="122" t="s">
        <v>18</v>
      </c>
      <c r="F57" s="127" t="s">
        <v>18</v>
      </c>
      <c r="G57" s="155"/>
      <c r="H57" s="123" t="s">
        <v>18</v>
      </c>
      <c r="I57" s="209">
        <f>I63+I64+I66+I67+I68+I69+I70+I72+I73</f>
        <v>12957.12</v>
      </c>
      <c r="J57" s="212">
        <f>J63+J64+J66+J67+J68+J69+J70+J72+J73+J71</f>
        <v>12812.65</v>
      </c>
      <c r="K57" s="195"/>
      <c r="L57" s="194">
        <f>L63+L64+L66+L67+L68+L69+L70+L72+L73</f>
        <v>11443.52</v>
      </c>
      <c r="M57" s="195"/>
      <c r="N57" s="200">
        <f>N63+N64+N66+N67+N68+N69+N70+N72+N73</f>
        <v>11443.52</v>
      </c>
      <c r="O57" s="201"/>
      <c r="P57" s="200">
        <f>I57+J57+L57+N57</f>
        <v>48656.81</v>
      </c>
      <c r="Q57" s="201"/>
    </row>
    <row r="58" spans="1:17" s="2" customFormat="1" ht="15" x14ac:dyDescent="0.25">
      <c r="A58" s="152" t="s">
        <v>29</v>
      </c>
      <c r="B58" s="152" t="s">
        <v>39</v>
      </c>
      <c r="C58" s="152" t="s">
        <v>31</v>
      </c>
      <c r="D58" s="153" t="s">
        <v>77</v>
      </c>
      <c r="E58" s="123"/>
      <c r="F58" s="127"/>
      <c r="G58" s="155"/>
      <c r="H58" s="123"/>
      <c r="I58" s="210"/>
      <c r="J58" s="196"/>
      <c r="K58" s="197"/>
      <c r="L58" s="196"/>
      <c r="M58" s="197"/>
      <c r="N58" s="202"/>
      <c r="O58" s="203"/>
      <c r="P58" s="202"/>
      <c r="Q58" s="203"/>
    </row>
    <row r="59" spans="1:17" s="2" customFormat="1" ht="15" x14ac:dyDescent="0.25">
      <c r="A59" s="96"/>
      <c r="B59" s="96"/>
      <c r="C59" s="96"/>
      <c r="D59" s="123"/>
      <c r="E59" s="123"/>
      <c r="F59" s="127"/>
      <c r="G59" s="155"/>
      <c r="H59" s="123"/>
      <c r="I59" s="210"/>
      <c r="J59" s="196"/>
      <c r="K59" s="197"/>
      <c r="L59" s="196"/>
      <c r="M59" s="197"/>
      <c r="N59" s="202"/>
      <c r="O59" s="203"/>
      <c r="P59" s="205"/>
      <c r="Q59" s="193"/>
    </row>
    <row r="60" spans="1:17" s="2" customFormat="1" ht="14.25" customHeight="1" thickBot="1" x14ac:dyDescent="0.3">
      <c r="A60" s="96"/>
      <c r="B60" s="96"/>
      <c r="C60" s="96"/>
      <c r="D60" s="123"/>
      <c r="E60" s="123"/>
      <c r="F60" s="127"/>
      <c r="G60" s="155"/>
      <c r="H60" s="123"/>
      <c r="I60" s="210"/>
      <c r="J60" s="196"/>
      <c r="K60" s="197"/>
      <c r="L60" s="196"/>
      <c r="M60" s="197"/>
      <c r="N60" s="202"/>
      <c r="O60" s="203"/>
      <c r="P60" s="205"/>
      <c r="Q60" s="193"/>
    </row>
    <row r="61" spans="1:17" s="2" customFormat="1" hidden="1" thickBot="1" x14ac:dyDescent="0.3">
      <c r="A61" s="96"/>
      <c r="B61" s="96"/>
      <c r="C61" s="96"/>
      <c r="D61" s="123"/>
      <c r="E61" s="123"/>
      <c r="F61" s="127"/>
      <c r="G61" s="155"/>
      <c r="H61" s="123"/>
      <c r="I61" s="210"/>
      <c r="J61" s="196"/>
      <c r="K61" s="197"/>
      <c r="L61" s="196"/>
      <c r="M61" s="197"/>
      <c r="N61" s="202"/>
      <c r="O61" s="203"/>
      <c r="P61" s="205"/>
      <c r="Q61" s="193"/>
    </row>
    <row r="62" spans="1:17" s="2" customFormat="1" hidden="1" thickBot="1" x14ac:dyDescent="0.3">
      <c r="A62" s="96"/>
      <c r="B62" s="96"/>
      <c r="C62" s="96"/>
      <c r="D62" s="123"/>
      <c r="E62" s="124"/>
      <c r="F62" s="129"/>
      <c r="G62" s="208"/>
      <c r="H62" s="124"/>
      <c r="I62" s="211"/>
      <c r="J62" s="198"/>
      <c r="K62" s="199"/>
      <c r="L62" s="198"/>
      <c r="M62" s="199"/>
      <c r="N62" s="204"/>
      <c r="O62" s="175"/>
      <c r="P62" s="206"/>
      <c r="Q62" s="207"/>
    </row>
    <row r="63" spans="1:17" s="2" customFormat="1" thickBot="1" x14ac:dyDescent="0.3">
      <c r="A63" s="96"/>
      <c r="B63" s="96"/>
      <c r="C63" s="97"/>
      <c r="D63" s="124"/>
      <c r="E63" s="38" t="s">
        <v>26</v>
      </c>
      <c r="F63" s="108" t="s">
        <v>40</v>
      </c>
      <c r="G63" s="110"/>
      <c r="H63" s="38">
        <v>621.62199999999996</v>
      </c>
      <c r="I63" s="36">
        <v>10915.56</v>
      </c>
      <c r="J63" s="83">
        <v>10052.43</v>
      </c>
      <c r="K63" s="84"/>
      <c r="L63" s="83">
        <v>10639.12</v>
      </c>
      <c r="M63" s="84"/>
      <c r="N63" s="83">
        <v>10639.12</v>
      </c>
      <c r="O63" s="84"/>
      <c r="P63" s="83">
        <f>I63+J63+L63+N63</f>
        <v>42246.23</v>
      </c>
      <c r="Q63" s="84"/>
    </row>
    <row r="64" spans="1:17" s="2" customFormat="1" ht="15" customHeight="1" x14ac:dyDescent="0.25">
      <c r="A64" s="96"/>
      <c r="B64" s="96"/>
      <c r="C64" s="95" t="s">
        <v>19</v>
      </c>
      <c r="D64" s="122" t="s">
        <v>77</v>
      </c>
      <c r="E64" s="96" t="s">
        <v>26</v>
      </c>
      <c r="F64" s="79" t="s">
        <v>38</v>
      </c>
      <c r="G64" s="80"/>
      <c r="H64" s="96">
        <v>621</v>
      </c>
      <c r="I64" s="214">
        <v>716.45</v>
      </c>
      <c r="J64" s="85">
        <v>854.91</v>
      </c>
      <c r="K64" s="86"/>
      <c r="L64" s="85">
        <v>804.4</v>
      </c>
      <c r="M64" s="86"/>
      <c r="N64" s="85">
        <v>804.4</v>
      </c>
      <c r="O64" s="86"/>
      <c r="P64" s="85">
        <f>I64+J64+L64+N64</f>
        <v>3180.1600000000003</v>
      </c>
      <c r="Q64" s="86"/>
    </row>
    <row r="65" spans="1:17" s="2" customFormat="1" ht="15" x14ac:dyDescent="0.25">
      <c r="A65" s="96"/>
      <c r="B65" s="96"/>
      <c r="C65" s="96"/>
      <c r="D65" s="123"/>
      <c r="E65" s="96"/>
      <c r="F65" s="79"/>
      <c r="G65" s="80"/>
      <c r="H65" s="96"/>
      <c r="I65" s="214"/>
      <c r="J65" s="85"/>
      <c r="K65" s="86"/>
      <c r="L65" s="85"/>
      <c r="M65" s="86"/>
      <c r="N65" s="85"/>
      <c r="O65" s="86"/>
      <c r="P65" s="85"/>
      <c r="Q65" s="86"/>
    </row>
    <row r="66" spans="1:17" s="2" customFormat="1" ht="6" customHeight="1" x14ac:dyDescent="0.25">
      <c r="A66" s="96"/>
      <c r="B66" s="96"/>
      <c r="C66" s="96"/>
      <c r="D66" s="123"/>
      <c r="E66" s="39" t="s">
        <v>26</v>
      </c>
      <c r="F66" s="79" t="s">
        <v>88</v>
      </c>
      <c r="G66" s="80"/>
      <c r="H66" s="39">
        <v>621</v>
      </c>
      <c r="I66" s="36">
        <v>965.09</v>
      </c>
      <c r="J66" s="85">
        <v>0</v>
      </c>
      <c r="K66" s="86"/>
      <c r="L66" s="85">
        <v>0</v>
      </c>
      <c r="M66" s="86"/>
      <c r="N66" s="85">
        <v>0</v>
      </c>
      <c r="O66" s="86"/>
      <c r="P66" s="85">
        <f t="shared" ref="P66:P70" si="5">I66+J66+L66+N66</f>
        <v>965.09</v>
      </c>
      <c r="Q66" s="86"/>
    </row>
    <row r="67" spans="1:17" s="2" customFormat="1" ht="15" customHeight="1" x14ac:dyDescent="0.25">
      <c r="A67" s="96"/>
      <c r="B67" s="96"/>
      <c r="C67" s="96"/>
      <c r="D67" s="123"/>
      <c r="E67" s="39" t="s">
        <v>26</v>
      </c>
      <c r="F67" s="79" t="s">
        <v>90</v>
      </c>
      <c r="G67" s="80"/>
      <c r="H67" s="39">
        <v>621</v>
      </c>
      <c r="I67" s="36">
        <v>2.02</v>
      </c>
      <c r="J67" s="85">
        <v>2.1</v>
      </c>
      <c r="K67" s="86"/>
      <c r="L67" s="85">
        <v>0</v>
      </c>
      <c r="M67" s="86"/>
      <c r="N67" s="85">
        <v>0</v>
      </c>
      <c r="O67" s="86"/>
      <c r="P67" s="85">
        <f t="shared" si="5"/>
        <v>4.12</v>
      </c>
      <c r="Q67" s="86"/>
    </row>
    <row r="68" spans="1:17" s="2" customFormat="1" ht="15" customHeight="1" x14ac:dyDescent="0.25">
      <c r="A68" s="96"/>
      <c r="B68" s="96"/>
      <c r="C68" s="96"/>
      <c r="D68" s="123"/>
      <c r="E68" s="39" t="s">
        <v>26</v>
      </c>
      <c r="F68" s="79" t="s">
        <v>91</v>
      </c>
      <c r="G68" s="80"/>
      <c r="H68" s="39">
        <v>621</v>
      </c>
      <c r="I68" s="36">
        <v>200</v>
      </c>
      <c r="J68" s="85">
        <v>208</v>
      </c>
      <c r="K68" s="86"/>
      <c r="L68" s="85">
        <v>0</v>
      </c>
      <c r="M68" s="86"/>
      <c r="N68" s="85">
        <v>0</v>
      </c>
      <c r="O68" s="86"/>
      <c r="P68" s="85">
        <f t="shared" si="5"/>
        <v>408</v>
      </c>
      <c r="Q68" s="86"/>
    </row>
    <row r="69" spans="1:17" s="2" customFormat="1" ht="15" customHeight="1" x14ac:dyDescent="0.25">
      <c r="A69" s="96"/>
      <c r="B69" s="96"/>
      <c r="C69" s="96"/>
      <c r="D69" s="123"/>
      <c r="E69" s="39" t="s">
        <v>26</v>
      </c>
      <c r="F69" s="79" t="s">
        <v>94</v>
      </c>
      <c r="G69" s="80"/>
      <c r="H69" s="39">
        <v>622.62099999999998</v>
      </c>
      <c r="I69" s="36">
        <v>1.01</v>
      </c>
      <c r="J69" s="85">
        <v>2.02</v>
      </c>
      <c r="K69" s="86"/>
      <c r="L69" s="85">
        <v>0</v>
      </c>
      <c r="M69" s="86"/>
      <c r="N69" s="85">
        <v>0</v>
      </c>
      <c r="O69" s="86"/>
      <c r="P69" s="85">
        <f t="shared" si="5"/>
        <v>3.0300000000000002</v>
      </c>
      <c r="Q69" s="86"/>
    </row>
    <row r="70" spans="1:17" s="2" customFormat="1" ht="15" customHeight="1" x14ac:dyDescent="0.25">
      <c r="A70" s="96"/>
      <c r="B70" s="96"/>
      <c r="C70" s="96"/>
      <c r="D70" s="123"/>
      <c r="E70" s="39" t="s">
        <v>26</v>
      </c>
      <c r="F70" s="79" t="s">
        <v>95</v>
      </c>
      <c r="G70" s="80"/>
      <c r="H70" s="39">
        <v>622.62099999999998</v>
      </c>
      <c r="I70" s="36">
        <v>100</v>
      </c>
      <c r="J70" s="85">
        <v>200</v>
      </c>
      <c r="K70" s="86"/>
      <c r="L70" s="85">
        <v>0</v>
      </c>
      <c r="M70" s="86"/>
      <c r="N70" s="85">
        <v>0</v>
      </c>
      <c r="O70" s="86"/>
      <c r="P70" s="85">
        <f t="shared" si="5"/>
        <v>300</v>
      </c>
      <c r="Q70" s="86"/>
    </row>
    <row r="71" spans="1:17" s="2" customFormat="1" ht="15" customHeight="1" x14ac:dyDescent="0.25">
      <c r="A71" s="96"/>
      <c r="B71" s="96"/>
      <c r="C71" s="96"/>
      <c r="D71" s="123"/>
      <c r="E71" s="39" t="s">
        <v>26</v>
      </c>
      <c r="F71" s="79" t="s">
        <v>114</v>
      </c>
      <c r="G71" s="193"/>
      <c r="H71" s="44">
        <v>621</v>
      </c>
      <c r="I71" s="36">
        <v>0</v>
      </c>
      <c r="J71" s="85">
        <v>1385.22</v>
      </c>
      <c r="K71" s="215"/>
      <c r="L71" s="85">
        <v>0</v>
      </c>
      <c r="M71" s="86"/>
      <c r="N71" s="85">
        <v>0</v>
      </c>
      <c r="O71" s="86"/>
      <c r="P71" s="85">
        <f t="shared" ref="P71" si="6">I71+J71+L71+N71</f>
        <v>1385.22</v>
      </c>
      <c r="Q71" s="86"/>
    </row>
    <row r="72" spans="1:17" s="2" customFormat="1" ht="15" customHeight="1" x14ac:dyDescent="0.25">
      <c r="A72" s="96"/>
      <c r="B72" s="96"/>
      <c r="C72" s="96"/>
      <c r="D72" s="123"/>
      <c r="E72" s="39" t="s">
        <v>26</v>
      </c>
      <c r="F72" s="127" t="s">
        <v>92</v>
      </c>
      <c r="G72" s="155"/>
      <c r="H72" s="44">
        <v>621</v>
      </c>
      <c r="I72" s="49">
        <v>56.99</v>
      </c>
      <c r="J72" s="135">
        <v>0</v>
      </c>
      <c r="K72" s="132"/>
      <c r="L72" s="135">
        <v>0</v>
      </c>
      <c r="M72" s="132"/>
      <c r="N72" s="85">
        <v>0</v>
      </c>
      <c r="O72" s="86"/>
      <c r="P72" s="85">
        <f>I72+J72+L72+N72</f>
        <v>56.99</v>
      </c>
      <c r="Q72" s="86"/>
    </row>
    <row r="73" spans="1:17" s="2" customFormat="1" ht="15" customHeight="1" thickBot="1" x14ac:dyDescent="0.3">
      <c r="A73" s="96"/>
      <c r="B73" s="96"/>
      <c r="C73" s="96"/>
      <c r="D73" s="123"/>
      <c r="E73" s="40" t="s">
        <v>26</v>
      </c>
      <c r="F73" s="129" t="s">
        <v>96</v>
      </c>
      <c r="G73" s="208"/>
      <c r="H73" s="45">
        <v>621</v>
      </c>
      <c r="I73" s="50">
        <v>0</v>
      </c>
      <c r="J73" s="136">
        <v>107.97</v>
      </c>
      <c r="K73" s="133"/>
      <c r="L73" s="136">
        <v>0</v>
      </c>
      <c r="M73" s="133"/>
      <c r="N73" s="137">
        <v>0</v>
      </c>
      <c r="O73" s="138"/>
      <c r="P73" s="85">
        <f>I73+J73+L73+N73</f>
        <v>107.97</v>
      </c>
      <c r="Q73" s="86"/>
    </row>
    <row r="74" spans="1:17" s="2" customFormat="1" thickBot="1" x14ac:dyDescent="0.3">
      <c r="A74" s="96"/>
      <c r="B74" s="96"/>
      <c r="C74" s="97"/>
      <c r="D74" s="124"/>
      <c r="E74" s="69" t="s">
        <v>26</v>
      </c>
      <c r="F74" s="125" t="s">
        <v>93</v>
      </c>
      <c r="G74" s="213"/>
      <c r="H74" s="43">
        <v>414</v>
      </c>
      <c r="I74" s="54">
        <v>0</v>
      </c>
      <c r="J74" s="125">
        <v>0</v>
      </c>
      <c r="K74" s="213"/>
      <c r="L74" s="125">
        <v>0</v>
      </c>
      <c r="M74" s="213"/>
      <c r="N74" s="108">
        <v>0</v>
      </c>
      <c r="O74" s="110"/>
      <c r="P74" s="108">
        <v>0</v>
      </c>
      <c r="Q74" s="110"/>
    </row>
    <row r="75" spans="1:17" s="2" customFormat="1" ht="85.5" customHeight="1" x14ac:dyDescent="0.25">
      <c r="A75" s="96"/>
      <c r="B75" s="96"/>
      <c r="C75" s="95" t="s">
        <v>35</v>
      </c>
      <c r="D75" s="60">
        <v>131</v>
      </c>
      <c r="E75" s="69" t="s">
        <v>26</v>
      </c>
      <c r="F75" s="127" t="s">
        <v>41</v>
      </c>
      <c r="G75" s="155"/>
      <c r="H75" s="44">
        <v>414</v>
      </c>
      <c r="I75" s="54">
        <v>0</v>
      </c>
      <c r="J75" s="127">
        <v>0</v>
      </c>
      <c r="K75" s="155"/>
      <c r="L75" s="127">
        <v>0</v>
      </c>
      <c r="M75" s="155"/>
      <c r="N75" s="79">
        <v>0</v>
      </c>
      <c r="O75" s="80"/>
      <c r="P75" s="79">
        <v>0</v>
      </c>
      <c r="Q75" s="80"/>
    </row>
    <row r="76" spans="1:17" s="2" customFormat="1" ht="15" x14ac:dyDescent="0.25">
      <c r="A76" s="96"/>
      <c r="B76" s="96"/>
      <c r="C76" s="96"/>
      <c r="D76" s="60">
        <v>131</v>
      </c>
      <c r="E76" s="69"/>
      <c r="F76" s="127"/>
      <c r="G76" s="155"/>
      <c r="H76" s="44"/>
      <c r="I76" s="54"/>
      <c r="J76" s="127"/>
      <c r="K76" s="155"/>
      <c r="L76" s="127"/>
      <c r="M76" s="155"/>
      <c r="N76" s="79"/>
      <c r="O76" s="80"/>
      <c r="P76" s="79"/>
      <c r="Q76" s="80"/>
    </row>
    <row r="77" spans="1:17" s="2" customFormat="1" thickBot="1" x14ac:dyDescent="0.3">
      <c r="A77" s="96"/>
      <c r="B77" s="96"/>
      <c r="C77" s="96"/>
      <c r="D77" s="13"/>
      <c r="E77" s="14"/>
      <c r="F77" s="129"/>
      <c r="G77" s="208"/>
      <c r="H77" s="45"/>
      <c r="I77" s="59"/>
      <c r="J77" s="129"/>
      <c r="K77" s="208"/>
      <c r="L77" s="129"/>
      <c r="M77" s="208"/>
      <c r="N77" s="111"/>
      <c r="O77" s="113"/>
      <c r="P77" s="111"/>
      <c r="Q77" s="113"/>
    </row>
    <row r="78" spans="1:17" s="2" customFormat="1" thickBot="1" x14ac:dyDescent="0.3">
      <c r="A78" s="97"/>
      <c r="B78" s="97"/>
      <c r="C78" s="121"/>
      <c r="D78" s="12"/>
      <c r="E78" s="9" t="s">
        <v>18</v>
      </c>
      <c r="F78" s="98" t="s">
        <v>18</v>
      </c>
      <c r="G78" s="141"/>
      <c r="H78" s="7" t="s">
        <v>18</v>
      </c>
      <c r="I78" s="15">
        <v>0</v>
      </c>
      <c r="J78" s="224">
        <v>0</v>
      </c>
      <c r="K78" s="146"/>
      <c r="L78" s="224">
        <v>0</v>
      </c>
      <c r="M78" s="146"/>
      <c r="N78" s="225">
        <v>0</v>
      </c>
      <c r="O78" s="226"/>
      <c r="P78" s="225">
        <v>0</v>
      </c>
      <c r="Q78" s="226"/>
    </row>
    <row r="79" spans="1:17" s="2" customFormat="1" ht="51.75" customHeight="1" thickBot="1" x14ac:dyDescent="0.3">
      <c r="A79" s="95" t="s">
        <v>42</v>
      </c>
      <c r="B79" s="95" t="s">
        <v>43</v>
      </c>
      <c r="C79" s="8" t="s">
        <v>31</v>
      </c>
      <c r="D79" s="9" t="s">
        <v>77</v>
      </c>
      <c r="E79" s="39" t="s">
        <v>18</v>
      </c>
      <c r="F79" s="79" t="s">
        <v>18</v>
      </c>
      <c r="G79" s="80"/>
      <c r="H79" s="38" t="s">
        <v>18</v>
      </c>
      <c r="I79" s="16">
        <v>0</v>
      </c>
      <c r="J79" s="216">
        <v>0</v>
      </c>
      <c r="K79" s="217"/>
      <c r="L79" s="216">
        <v>0</v>
      </c>
      <c r="M79" s="217"/>
      <c r="N79" s="218">
        <v>0</v>
      </c>
      <c r="O79" s="219"/>
      <c r="P79" s="218">
        <v>0</v>
      </c>
      <c r="Q79" s="219"/>
    </row>
    <row r="80" spans="1:17" s="2" customFormat="1" ht="101.25" customHeight="1" thickBot="1" x14ac:dyDescent="0.3">
      <c r="A80" s="96"/>
      <c r="B80" s="96"/>
      <c r="C80" s="152" t="s">
        <v>19</v>
      </c>
      <c r="D80" s="153" t="s">
        <v>77</v>
      </c>
      <c r="E80" s="17"/>
      <c r="F80" s="227"/>
      <c r="G80" s="228"/>
      <c r="H80" s="17"/>
      <c r="I80" s="60">
        <v>0</v>
      </c>
      <c r="J80" s="79">
        <v>0</v>
      </c>
      <c r="K80" s="80"/>
      <c r="L80" s="79">
        <v>0</v>
      </c>
      <c r="M80" s="80"/>
      <c r="N80" s="79">
        <v>0</v>
      </c>
      <c r="O80" s="80"/>
      <c r="P80" s="79">
        <v>0</v>
      </c>
      <c r="Q80" s="80"/>
    </row>
    <row r="81" spans="1:17" s="2" customFormat="1" ht="15" hidden="1" customHeight="1" x14ac:dyDescent="0.25">
      <c r="A81" s="96"/>
      <c r="B81" s="96"/>
      <c r="C81" s="96"/>
      <c r="D81" s="123"/>
      <c r="E81" s="18"/>
      <c r="F81" s="220"/>
      <c r="G81" s="221"/>
      <c r="H81" s="18"/>
      <c r="I81" s="62"/>
      <c r="J81" s="220"/>
      <c r="K81" s="221"/>
      <c r="L81" s="220"/>
      <c r="M81" s="221"/>
      <c r="N81" s="222"/>
      <c r="O81" s="223"/>
      <c r="P81" s="111"/>
      <c r="Q81" s="113"/>
    </row>
    <row r="82" spans="1:17" s="2" customFormat="1" thickBot="1" x14ac:dyDescent="0.3">
      <c r="A82" s="97"/>
      <c r="B82" s="97"/>
      <c r="C82" s="97"/>
      <c r="D82" s="124"/>
      <c r="E82" s="59" t="s">
        <v>18</v>
      </c>
      <c r="F82" s="98" t="s">
        <v>18</v>
      </c>
      <c r="G82" s="141"/>
      <c r="H82" s="7" t="s">
        <v>18</v>
      </c>
      <c r="I82" s="58">
        <v>0</v>
      </c>
      <c r="J82" s="142">
        <v>0</v>
      </c>
      <c r="K82" s="103"/>
      <c r="L82" s="142">
        <v>0</v>
      </c>
      <c r="M82" s="103"/>
      <c r="N82" s="143">
        <v>0</v>
      </c>
      <c r="O82" s="144"/>
      <c r="P82" s="143">
        <v>0</v>
      </c>
      <c r="Q82" s="144"/>
    </row>
    <row r="83" spans="1:17" s="2" customFormat="1" ht="63.75" customHeight="1" thickBot="1" x14ac:dyDescent="0.3">
      <c r="A83" s="95" t="s">
        <v>44</v>
      </c>
      <c r="B83" s="95" t="s">
        <v>45</v>
      </c>
      <c r="C83" s="42" t="s">
        <v>31</v>
      </c>
      <c r="D83" s="59" t="s">
        <v>77</v>
      </c>
      <c r="E83" s="39" t="s">
        <v>18</v>
      </c>
      <c r="F83" s="108" t="s">
        <v>18</v>
      </c>
      <c r="G83" s="110"/>
      <c r="H83" s="38" t="s">
        <v>18</v>
      </c>
      <c r="I83" s="60">
        <v>0</v>
      </c>
      <c r="J83" s="108">
        <v>0</v>
      </c>
      <c r="K83" s="110"/>
      <c r="L83" s="108">
        <v>0</v>
      </c>
      <c r="M83" s="110"/>
      <c r="N83" s="108">
        <v>0</v>
      </c>
      <c r="O83" s="110"/>
      <c r="P83" s="108">
        <v>0</v>
      </c>
      <c r="Q83" s="110"/>
    </row>
    <row r="84" spans="1:17" s="2" customFormat="1" ht="119.25" customHeight="1" thickBot="1" x14ac:dyDescent="0.3">
      <c r="A84" s="96"/>
      <c r="B84" s="96"/>
      <c r="C84" s="95" t="s">
        <v>19</v>
      </c>
      <c r="D84" s="122" t="s">
        <v>77</v>
      </c>
      <c r="E84" s="17"/>
      <c r="F84" s="227"/>
      <c r="G84" s="228"/>
      <c r="H84" s="19"/>
      <c r="I84" s="63"/>
      <c r="J84" s="227"/>
      <c r="K84" s="228"/>
      <c r="L84" s="227"/>
      <c r="M84" s="228"/>
      <c r="N84" s="79"/>
      <c r="O84" s="80"/>
      <c r="P84" s="79"/>
      <c r="Q84" s="80"/>
    </row>
    <row r="85" spans="1:17" s="2" customFormat="1" ht="13.5" customHeight="1" thickBot="1" x14ac:dyDescent="0.3">
      <c r="A85" s="96"/>
      <c r="B85" s="96"/>
      <c r="C85" s="96"/>
      <c r="D85" s="123"/>
      <c r="E85" s="19"/>
      <c r="F85" s="229"/>
      <c r="G85" s="230"/>
      <c r="H85" s="64"/>
      <c r="I85" s="64"/>
      <c r="J85" s="229"/>
      <c r="K85" s="230"/>
      <c r="L85" s="229"/>
      <c r="M85" s="230"/>
      <c r="N85" s="111"/>
      <c r="O85" s="113"/>
      <c r="P85" s="111"/>
      <c r="Q85" s="113"/>
    </row>
    <row r="86" spans="1:17" s="2" customFormat="1" hidden="1" thickBot="1" x14ac:dyDescent="0.3">
      <c r="A86" s="97"/>
      <c r="B86" s="97"/>
      <c r="C86" s="121"/>
      <c r="D86" s="154"/>
      <c r="E86" s="122" t="s">
        <v>18</v>
      </c>
      <c r="F86" s="125" t="s">
        <v>18</v>
      </c>
      <c r="G86" s="213"/>
      <c r="H86" s="122" t="s">
        <v>18</v>
      </c>
      <c r="I86" s="234">
        <f>I88</f>
        <v>28544.139999999992</v>
      </c>
      <c r="J86" s="235">
        <f>J88</f>
        <v>27298.510000000006</v>
      </c>
      <c r="K86" s="236"/>
      <c r="L86" s="239">
        <f>L88</f>
        <v>26550.920000000002</v>
      </c>
      <c r="M86" s="240"/>
      <c r="N86" s="241">
        <f>N88</f>
        <v>26550.920000000002</v>
      </c>
      <c r="O86" s="151"/>
      <c r="P86" s="242">
        <f>I86+J86+L86+N86</f>
        <v>108944.48999999999</v>
      </c>
      <c r="Q86" s="243"/>
    </row>
    <row r="87" spans="1:17" s="2" customFormat="1" ht="88.5" customHeight="1" thickBot="1" x14ac:dyDescent="0.3">
      <c r="A87" s="95" t="s">
        <v>46</v>
      </c>
      <c r="B87" s="95" t="s">
        <v>47</v>
      </c>
      <c r="C87" s="152" t="s">
        <v>31</v>
      </c>
      <c r="D87" s="153" t="s">
        <v>77</v>
      </c>
      <c r="E87" s="124"/>
      <c r="F87" s="129"/>
      <c r="G87" s="208"/>
      <c r="H87" s="124"/>
      <c r="I87" s="211"/>
      <c r="J87" s="237"/>
      <c r="K87" s="238"/>
      <c r="L87" s="198"/>
      <c r="M87" s="199"/>
      <c r="N87" s="204"/>
      <c r="O87" s="175"/>
      <c r="P87" s="244"/>
      <c r="Q87" s="245"/>
    </row>
    <row r="88" spans="1:17" s="2" customFormat="1" thickBot="1" x14ac:dyDescent="0.3">
      <c r="A88" s="96"/>
      <c r="B88" s="96"/>
      <c r="C88" s="96"/>
      <c r="D88" s="123"/>
      <c r="E88" s="6" t="s">
        <v>18</v>
      </c>
      <c r="F88" s="108" t="s">
        <v>18</v>
      </c>
      <c r="G88" s="110"/>
      <c r="H88" s="38" t="s">
        <v>18</v>
      </c>
      <c r="I88" s="20">
        <f>I89+I111+I115</f>
        <v>28544.139999999992</v>
      </c>
      <c r="J88" s="176">
        <f>J89+J111+J115</f>
        <v>27298.510000000006</v>
      </c>
      <c r="K88" s="231"/>
      <c r="L88" s="83">
        <f>L89+L111+L115</f>
        <v>26550.920000000002</v>
      </c>
      <c r="M88" s="110"/>
      <c r="N88" s="83">
        <f>N89+N111+N115</f>
        <v>26550.920000000002</v>
      </c>
      <c r="O88" s="110"/>
      <c r="P88" s="232">
        <f>I88+J88+L88+N88</f>
        <v>108944.48999999999</v>
      </c>
      <c r="Q88" s="233"/>
    </row>
    <row r="89" spans="1:17" s="2" customFormat="1" ht="119.25" customHeight="1" thickBot="1" x14ac:dyDescent="0.3">
      <c r="A89" s="96"/>
      <c r="B89" s="96"/>
      <c r="C89" s="6" t="s">
        <v>19</v>
      </c>
      <c r="D89" s="7" t="s">
        <v>77</v>
      </c>
      <c r="E89" s="54" t="s">
        <v>18</v>
      </c>
      <c r="F89" s="98" t="s">
        <v>18</v>
      </c>
      <c r="G89" s="141"/>
      <c r="H89" s="7" t="s">
        <v>18</v>
      </c>
      <c r="I89" s="67">
        <f>I90+I92+I93+I94+I95+I96+I97+I98+I99+I100+I101+I102+I103+I104+I105+I106+I107+I108+I110</f>
        <v>27808.359999999993</v>
      </c>
      <c r="J89" s="100">
        <f>J90+J92+J93+J94+J95+J96+J97+J98+J99+J100+J101+J102+J103+J104+J105+J106+J107+J108+J110+J91+J109</f>
        <v>27298.510000000006</v>
      </c>
      <c r="K89" s="249"/>
      <c r="L89" s="102">
        <f>L90+L92+L93+L94+L95+L96+L97+L98+L99+L100+L101+L102+L103+L104+L105+L106+L107+L108+L110</f>
        <v>26550.920000000002</v>
      </c>
      <c r="M89" s="250"/>
      <c r="N89" s="102">
        <f>N90+N92+N93+N94+N95+N96+N97+N98+N99+N100+N101+N102+N103+N104+N105+N106+N107+N108+N110</f>
        <v>26550.920000000002</v>
      </c>
      <c r="O89" s="250"/>
      <c r="P89" s="247">
        <f>I89+J89+L89+N89</f>
        <v>108208.70999999999</v>
      </c>
      <c r="Q89" s="248"/>
    </row>
    <row r="90" spans="1:17" s="2" customFormat="1" ht="45.75" thickBot="1" x14ac:dyDescent="0.3">
      <c r="A90" s="152" t="s">
        <v>24</v>
      </c>
      <c r="B90" s="152" t="s">
        <v>48</v>
      </c>
      <c r="C90" s="40" t="s">
        <v>31</v>
      </c>
      <c r="D90" s="59" t="s">
        <v>77</v>
      </c>
      <c r="E90" s="38" t="s">
        <v>50</v>
      </c>
      <c r="F90" s="109" t="s">
        <v>51</v>
      </c>
      <c r="G90" s="110"/>
      <c r="H90" s="38">
        <v>611.61199999999997</v>
      </c>
      <c r="I90" s="35">
        <v>19408.66</v>
      </c>
      <c r="J90" s="176">
        <v>18678.310000000001</v>
      </c>
      <c r="K90" s="177"/>
      <c r="L90" s="83">
        <v>20767.34</v>
      </c>
      <c r="M90" s="84"/>
      <c r="N90" s="83">
        <v>20767.34</v>
      </c>
      <c r="O90" s="84"/>
      <c r="P90" s="176">
        <f>I90+J90+L90+N90</f>
        <v>79621.649999999994</v>
      </c>
      <c r="Q90" s="177"/>
    </row>
    <row r="91" spans="1:17" s="2" customFormat="1" ht="15" customHeight="1" x14ac:dyDescent="0.25">
      <c r="A91" s="96"/>
      <c r="B91" s="96"/>
      <c r="C91" s="95" t="s">
        <v>49</v>
      </c>
      <c r="D91" s="125" t="s">
        <v>77</v>
      </c>
      <c r="E91" s="39" t="s">
        <v>50</v>
      </c>
      <c r="F91" s="246" t="s">
        <v>115</v>
      </c>
      <c r="G91" s="193"/>
      <c r="H91" s="39">
        <v>611</v>
      </c>
      <c r="I91" s="36">
        <v>0</v>
      </c>
      <c r="J91" s="178">
        <v>2515.2600000000002</v>
      </c>
      <c r="K91" s="262"/>
      <c r="L91" s="85">
        <v>0</v>
      </c>
      <c r="M91" s="86"/>
      <c r="N91" s="85">
        <v>0</v>
      </c>
      <c r="O91" s="86"/>
      <c r="P91" s="178">
        <f>I91+J91+L91+N91</f>
        <v>2515.2600000000002</v>
      </c>
      <c r="Q91" s="179"/>
    </row>
    <row r="92" spans="1:17" s="2" customFormat="1" ht="15" customHeight="1" x14ac:dyDescent="0.25">
      <c r="A92" s="96"/>
      <c r="B92" s="96"/>
      <c r="C92" s="96"/>
      <c r="D92" s="127"/>
      <c r="E92" s="39" t="s">
        <v>50</v>
      </c>
      <c r="F92" s="246" t="s">
        <v>97</v>
      </c>
      <c r="G92" s="80"/>
      <c r="H92" s="39">
        <v>611</v>
      </c>
      <c r="I92" s="36">
        <v>0</v>
      </c>
      <c r="J92" s="85">
        <v>45.44</v>
      </c>
      <c r="K92" s="86"/>
      <c r="L92" s="85">
        <v>0</v>
      </c>
      <c r="M92" s="86"/>
      <c r="N92" s="85">
        <v>0</v>
      </c>
      <c r="O92" s="86"/>
      <c r="P92" s="85">
        <f>I92+J92+L92+N92</f>
        <v>45.44</v>
      </c>
      <c r="Q92" s="86"/>
    </row>
    <row r="93" spans="1:17" s="2" customFormat="1" ht="15" customHeight="1" x14ac:dyDescent="0.25">
      <c r="A93" s="96"/>
      <c r="B93" s="96"/>
      <c r="C93" s="96"/>
      <c r="D93" s="127"/>
      <c r="E93" s="39" t="s">
        <v>50</v>
      </c>
      <c r="F93" s="246" t="s">
        <v>52</v>
      </c>
      <c r="G93" s="80"/>
      <c r="H93" s="39">
        <v>611</v>
      </c>
      <c r="I93" s="36">
        <v>799.62</v>
      </c>
      <c r="J93" s="178">
        <v>1089.74</v>
      </c>
      <c r="K93" s="179"/>
      <c r="L93" s="85">
        <v>800.34</v>
      </c>
      <c r="M93" s="86"/>
      <c r="N93" s="85">
        <v>800.34</v>
      </c>
      <c r="O93" s="86"/>
      <c r="P93" s="178">
        <f t="shared" ref="P93:P110" si="7">I93+J93+L93+N93</f>
        <v>3490.0400000000004</v>
      </c>
      <c r="Q93" s="179"/>
    </row>
    <row r="94" spans="1:17" s="2" customFormat="1" ht="15" customHeight="1" x14ac:dyDescent="0.25">
      <c r="A94" s="96"/>
      <c r="B94" s="96"/>
      <c r="C94" s="96"/>
      <c r="D94" s="127"/>
      <c r="E94" s="39" t="s">
        <v>53</v>
      </c>
      <c r="F94" s="246" t="s">
        <v>54</v>
      </c>
      <c r="G94" s="80"/>
      <c r="H94" s="21">
        <v>244</v>
      </c>
      <c r="I94" s="36">
        <v>394.19</v>
      </c>
      <c r="J94" s="85">
        <v>409.5</v>
      </c>
      <c r="K94" s="86"/>
      <c r="L94" s="85">
        <v>409.5</v>
      </c>
      <c r="M94" s="86"/>
      <c r="N94" s="85">
        <v>409.5</v>
      </c>
      <c r="O94" s="86"/>
      <c r="P94" s="85">
        <f t="shared" si="7"/>
        <v>1622.69</v>
      </c>
      <c r="Q94" s="86"/>
    </row>
    <row r="95" spans="1:17" s="2" customFormat="1" ht="15" customHeight="1" x14ac:dyDescent="0.25">
      <c r="A95" s="96"/>
      <c r="B95" s="96"/>
      <c r="C95" s="96"/>
      <c r="D95" s="127"/>
      <c r="E95" s="39" t="s">
        <v>53</v>
      </c>
      <c r="F95" s="246" t="s">
        <v>54</v>
      </c>
      <c r="G95" s="80"/>
      <c r="H95" s="22">
        <v>111</v>
      </c>
      <c r="I95" s="36">
        <v>2412.63</v>
      </c>
      <c r="J95" s="85">
        <v>2425.4499999999998</v>
      </c>
      <c r="K95" s="86"/>
      <c r="L95" s="85">
        <v>2425.4499999999998</v>
      </c>
      <c r="M95" s="86"/>
      <c r="N95" s="85">
        <v>2425.4499999999998</v>
      </c>
      <c r="O95" s="86"/>
      <c r="P95" s="85">
        <f t="shared" si="7"/>
        <v>9688.98</v>
      </c>
      <c r="Q95" s="86"/>
    </row>
    <row r="96" spans="1:17" s="2" customFormat="1" ht="15" customHeight="1" x14ac:dyDescent="0.25">
      <c r="A96" s="96"/>
      <c r="B96" s="96"/>
      <c r="C96" s="96"/>
      <c r="D96" s="127"/>
      <c r="E96" s="39" t="s">
        <v>53</v>
      </c>
      <c r="F96" s="246" t="s">
        <v>54</v>
      </c>
      <c r="G96" s="80"/>
      <c r="H96" s="22">
        <v>112</v>
      </c>
      <c r="I96" s="36">
        <v>0.72</v>
      </c>
      <c r="J96" s="85">
        <v>16.48</v>
      </c>
      <c r="K96" s="86"/>
      <c r="L96" s="85">
        <v>16.48</v>
      </c>
      <c r="M96" s="86"/>
      <c r="N96" s="85">
        <v>16.48</v>
      </c>
      <c r="O96" s="86"/>
      <c r="P96" s="85">
        <f t="shared" si="7"/>
        <v>50.16</v>
      </c>
      <c r="Q96" s="86"/>
    </row>
    <row r="97" spans="1:17" s="2" customFormat="1" ht="15" customHeight="1" x14ac:dyDescent="0.25">
      <c r="A97" s="96"/>
      <c r="B97" s="96"/>
      <c r="C97" s="96"/>
      <c r="D97" s="127"/>
      <c r="E97" s="39" t="s">
        <v>53</v>
      </c>
      <c r="F97" s="246" t="s">
        <v>55</v>
      </c>
      <c r="G97" s="80"/>
      <c r="H97" s="21">
        <v>244</v>
      </c>
      <c r="I97" s="36">
        <v>333.19</v>
      </c>
      <c r="J97" s="85">
        <v>337.15</v>
      </c>
      <c r="K97" s="86"/>
      <c r="L97" s="85">
        <v>337.15</v>
      </c>
      <c r="M97" s="86"/>
      <c r="N97" s="85">
        <v>337.15</v>
      </c>
      <c r="O97" s="86"/>
      <c r="P97" s="85">
        <f t="shared" si="7"/>
        <v>1344.6399999999999</v>
      </c>
      <c r="Q97" s="86"/>
    </row>
    <row r="98" spans="1:17" s="2" customFormat="1" ht="15" customHeight="1" x14ac:dyDescent="0.25">
      <c r="A98" s="96"/>
      <c r="B98" s="96"/>
      <c r="C98" s="96"/>
      <c r="D98" s="127"/>
      <c r="E98" s="39" t="s">
        <v>53</v>
      </c>
      <c r="F98" s="246" t="s">
        <v>55</v>
      </c>
      <c r="G98" s="80"/>
      <c r="H98" s="39">
        <v>121</v>
      </c>
      <c r="I98" s="36">
        <v>1525.73</v>
      </c>
      <c r="J98" s="178">
        <v>1468.2</v>
      </c>
      <c r="K98" s="179"/>
      <c r="L98" s="85">
        <v>1483.7</v>
      </c>
      <c r="M98" s="86"/>
      <c r="N98" s="85">
        <v>1483.7</v>
      </c>
      <c r="O98" s="86"/>
      <c r="P98" s="178">
        <f t="shared" si="7"/>
        <v>5961.33</v>
      </c>
      <c r="Q98" s="179"/>
    </row>
    <row r="99" spans="1:17" s="2" customFormat="1" ht="15" customHeight="1" x14ac:dyDescent="0.25">
      <c r="A99" s="96"/>
      <c r="B99" s="96"/>
      <c r="C99" s="96"/>
      <c r="D99" s="127"/>
      <c r="E99" s="39" t="s">
        <v>50</v>
      </c>
      <c r="F99" s="246" t="s">
        <v>98</v>
      </c>
      <c r="G99" s="80"/>
      <c r="H99" s="39">
        <v>611</v>
      </c>
      <c r="I99" s="36">
        <v>1400.45</v>
      </c>
      <c r="J99" s="85">
        <v>0</v>
      </c>
      <c r="K99" s="86"/>
      <c r="L99" s="85">
        <v>0</v>
      </c>
      <c r="M99" s="86"/>
      <c r="N99" s="85">
        <v>0</v>
      </c>
      <c r="O99" s="86"/>
      <c r="P99" s="85">
        <f t="shared" si="7"/>
        <v>1400.45</v>
      </c>
      <c r="Q99" s="86"/>
    </row>
    <row r="100" spans="1:17" s="2" customFormat="1" ht="15" customHeight="1" x14ac:dyDescent="0.25">
      <c r="A100" s="96"/>
      <c r="B100" s="96"/>
      <c r="C100" s="96"/>
      <c r="D100" s="127"/>
      <c r="E100" s="39" t="s">
        <v>50</v>
      </c>
      <c r="F100" s="246" t="s">
        <v>99</v>
      </c>
      <c r="G100" s="80"/>
      <c r="H100" s="39">
        <v>611</v>
      </c>
      <c r="I100" s="36">
        <v>124.11</v>
      </c>
      <c r="J100" s="85">
        <v>282.01</v>
      </c>
      <c r="K100" s="86"/>
      <c r="L100" s="85">
        <v>282.01</v>
      </c>
      <c r="M100" s="86"/>
      <c r="N100" s="85">
        <v>282.01</v>
      </c>
      <c r="O100" s="86"/>
      <c r="P100" s="85">
        <f t="shared" si="7"/>
        <v>970.14</v>
      </c>
      <c r="Q100" s="86"/>
    </row>
    <row r="101" spans="1:17" s="2" customFormat="1" ht="15" customHeight="1" x14ac:dyDescent="0.25">
      <c r="A101" s="96"/>
      <c r="B101" s="96"/>
      <c r="C101" s="96"/>
      <c r="D101" s="127"/>
      <c r="E101" s="39" t="s">
        <v>53</v>
      </c>
      <c r="F101" s="246" t="s">
        <v>55</v>
      </c>
      <c r="G101" s="80"/>
      <c r="H101" s="39">
        <v>122</v>
      </c>
      <c r="I101" s="36">
        <v>0</v>
      </c>
      <c r="J101" s="85">
        <v>28.95</v>
      </c>
      <c r="K101" s="86"/>
      <c r="L101" s="85">
        <v>28.95</v>
      </c>
      <c r="M101" s="86"/>
      <c r="N101" s="85">
        <v>28.95</v>
      </c>
      <c r="O101" s="86"/>
      <c r="P101" s="85">
        <f t="shared" si="7"/>
        <v>86.85</v>
      </c>
      <c r="Q101" s="86"/>
    </row>
    <row r="102" spans="1:17" s="2" customFormat="1" ht="15" customHeight="1" x14ac:dyDescent="0.25">
      <c r="A102" s="96"/>
      <c r="B102" s="96"/>
      <c r="C102" s="96"/>
      <c r="D102" s="127"/>
      <c r="E102" s="39" t="s">
        <v>56</v>
      </c>
      <c r="F102" s="246" t="s">
        <v>57</v>
      </c>
      <c r="G102" s="80"/>
      <c r="H102" s="39">
        <v>611</v>
      </c>
      <c r="I102" s="36">
        <v>52.8</v>
      </c>
      <c r="J102" s="85">
        <v>0</v>
      </c>
      <c r="K102" s="86"/>
      <c r="L102" s="85">
        <v>0</v>
      </c>
      <c r="M102" s="86"/>
      <c r="N102" s="85">
        <v>0</v>
      </c>
      <c r="O102" s="86"/>
      <c r="P102" s="85">
        <f t="shared" si="7"/>
        <v>52.8</v>
      </c>
      <c r="Q102" s="86"/>
    </row>
    <row r="103" spans="1:17" s="2" customFormat="1" ht="15" customHeight="1" x14ac:dyDescent="0.25">
      <c r="A103" s="96"/>
      <c r="B103" s="96"/>
      <c r="C103" s="96"/>
      <c r="D103" s="127"/>
      <c r="E103" s="39" t="s">
        <v>26</v>
      </c>
      <c r="F103" s="246" t="s">
        <v>58</v>
      </c>
      <c r="G103" s="80"/>
      <c r="H103" s="39">
        <v>611</v>
      </c>
      <c r="I103" s="36">
        <v>24.3</v>
      </c>
      <c r="J103" s="85">
        <v>0</v>
      </c>
      <c r="K103" s="86"/>
      <c r="L103" s="85">
        <v>0</v>
      </c>
      <c r="M103" s="86"/>
      <c r="N103" s="85">
        <v>0</v>
      </c>
      <c r="O103" s="86"/>
      <c r="P103" s="85">
        <f t="shared" si="7"/>
        <v>24.3</v>
      </c>
      <c r="Q103" s="86"/>
    </row>
    <row r="104" spans="1:17" s="2" customFormat="1" ht="15" customHeight="1" x14ac:dyDescent="0.25">
      <c r="A104" s="96"/>
      <c r="B104" s="96"/>
      <c r="C104" s="96"/>
      <c r="D104" s="127"/>
      <c r="E104" s="39" t="s">
        <v>26</v>
      </c>
      <c r="F104" s="246" t="s">
        <v>58</v>
      </c>
      <c r="G104" s="80"/>
      <c r="H104" s="39">
        <v>621</v>
      </c>
      <c r="I104" s="36">
        <v>7.6</v>
      </c>
      <c r="J104" s="85">
        <v>0</v>
      </c>
      <c r="K104" s="86"/>
      <c r="L104" s="85">
        <v>0</v>
      </c>
      <c r="M104" s="86"/>
      <c r="N104" s="85">
        <v>0</v>
      </c>
      <c r="O104" s="86"/>
      <c r="P104" s="85">
        <f t="shared" si="7"/>
        <v>7.6</v>
      </c>
      <c r="Q104" s="86"/>
    </row>
    <row r="105" spans="1:17" s="2" customFormat="1" ht="15" customHeight="1" x14ac:dyDescent="0.25">
      <c r="A105" s="96"/>
      <c r="B105" s="96"/>
      <c r="C105" s="96"/>
      <c r="D105" s="127"/>
      <c r="E105" s="39" t="s">
        <v>50</v>
      </c>
      <c r="F105" s="246" t="s">
        <v>58</v>
      </c>
      <c r="G105" s="80"/>
      <c r="H105" s="39">
        <v>611</v>
      </c>
      <c r="I105" s="36">
        <v>50.89</v>
      </c>
      <c r="J105" s="85">
        <v>0</v>
      </c>
      <c r="K105" s="86"/>
      <c r="L105" s="85">
        <v>0</v>
      </c>
      <c r="M105" s="86"/>
      <c r="N105" s="85">
        <v>0</v>
      </c>
      <c r="O105" s="86"/>
      <c r="P105" s="85">
        <f t="shared" si="7"/>
        <v>50.89</v>
      </c>
      <c r="Q105" s="86"/>
    </row>
    <row r="106" spans="1:17" s="2" customFormat="1" ht="15" customHeight="1" x14ac:dyDescent="0.25">
      <c r="A106" s="96"/>
      <c r="B106" s="96"/>
      <c r="C106" s="96"/>
      <c r="D106" s="127"/>
      <c r="E106" s="22" t="s">
        <v>50</v>
      </c>
      <c r="F106" s="263" t="s">
        <v>59</v>
      </c>
      <c r="G106" s="264"/>
      <c r="H106" s="22">
        <v>611</v>
      </c>
      <c r="I106" s="55">
        <v>1200</v>
      </c>
      <c r="J106" s="184">
        <v>0</v>
      </c>
      <c r="K106" s="185"/>
      <c r="L106" s="184">
        <v>0</v>
      </c>
      <c r="M106" s="185"/>
      <c r="N106" s="184">
        <v>0</v>
      </c>
      <c r="O106" s="185"/>
      <c r="P106" s="85">
        <f t="shared" si="7"/>
        <v>1200</v>
      </c>
      <c r="Q106" s="86"/>
    </row>
    <row r="107" spans="1:17" s="2" customFormat="1" ht="15" customHeight="1" x14ac:dyDescent="0.25">
      <c r="A107" s="260"/>
      <c r="B107" s="96"/>
      <c r="C107" s="96"/>
      <c r="D107" s="127"/>
      <c r="E107" s="31" t="s">
        <v>53</v>
      </c>
      <c r="F107" s="246" t="s">
        <v>58</v>
      </c>
      <c r="G107" s="80"/>
      <c r="H107" s="39">
        <v>244</v>
      </c>
      <c r="I107" s="55">
        <v>30.3</v>
      </c>
      <c r="J107" s="85">
        <v>0</v>
      </c>
      <c r="K107" s="86"/>
      <c r="L107" s="85">
        <v>0</v>
      </c>
      <c r="M107" s="86"/>
      <c r="N107" s="85">
        <v>0</v>
      </c>
      <c r="O107" s="86"/>
      <c r="P107" s="85">
        <f t="shared" si="7"/>
        <v>30.3</v>
      </c>
      <c r="Q107" s="86"/>
    </row>
    <row r="108" spans="1:17" s="2" customFormat="1" x14ac:dyDescent="0.25">
      <c r="A108" s="260"/>
      <c r="B108" s="96"/>
      <c r="C108" s="96"/>
      <c r="D108" s="127"/>
      <c r="E108" s="31" t="s">
        <v>50</v>
      </c>
      <c r="F108" s="246" t="s">
        <v>100</v>
      </c>
      <c r="G108" s="80"/>
      <c r="H108" s="39">
        <v>611</v>
      </c>
      <c r="I108" s="55">
        <v>0</v>
      </c>
      <c r="J108" s="85">
        <v>0</v>
      </c>
      <c r="K108" s="86"/>
      <c r="L108" s="85">
        <v>0</v>
      </c>
      <c r="M108" s="86"/>
      <c r="N108" s="85">
        <v>0</v>
      </c>
      <c r="O108" s="86"/>
      <c r="P108" s="85">
        <f t="shared" si="7"/>
        <v>0</v>
      </c>
      <c r="Q108" s="86"/>
    </row>
    <row r="109" spans="1:17" s="2" customFormat="1" x14ac:dyDescent="0.25">
      <c r="A109" s="260"/>
      <c r="B109" s="96"/>
      <c r="C109" s="96"/>
      <c r="D109" s="127"/>
      <c r="E109" s="76" t="s">
        <v>50</v>
      </c>
      <c r="F109" s="265" t="s">
        <v>116</v>
      </c>
      <c r="G109" s="266"/>
      <c r="H109" s="77"/>
      <c r="I109" s="78">
        <v>0</v>
      </c>
      <c r="J109" s="178">
        <v>2.02</v>
      </c>
      <c r="K109" s="179"/>
      <c r="L109" s="178">
        <v>0</v>
      </c>
      <c r="M109" s="179"/>
      <c r="N109" s="178">
        <v>0</v>
      </c>
      <c r="O109" s="179"/>
      <c r="P109" s="178">
        <f t="shared" ref="P109" si="8">I109+J109+L109+N109</f>
        <v>2.02</v>
      </c>
      <c r="Q109" s="179"/>
    </row>
    <row r="110" spans="1:17" s="2" customFormat="1" ht="16.5" thickBot="1" x14ac:dyDescent="0.3">
      <c r="A110" s="260"/>
      <c r="B110" s="96"/>
      <c r="C110" s="96"/>
      <c r="D110" s="127"/>
      <c r="E110" s="32" t="s">
        <v>50</v>
      </c>
      <c r="F110" s="112" t="s">
        <v>101</v>
      </c>
      <c r="G110" s="113"/>
      <c r="H110" s="40">
        <v>611</v>
      </c>
      <c r="I110" s="72">
        <v>43.17</v>
      </c>
      <c r="J110" s="137">
        <v>0</v>
      </c>
      <c r="K110" s="138"/>
      <c r="L110" s="137">
        <v>0</v>
      </c>
      <c r="M110" s="138"/>
      <c r="N110" s="137">
        <v>0</v>
      </c>
      <c r="O110" s="138"/>
      <c r="P110" s="85">
        <f t="shared" si="7"/>
        <v>43.17</v>
      </c>
      <c r="Q110" s="86"/>
    </row>
    <row r="111" spans="1:17" s="2" customFormat="1" thickBot="1" x14ac:dyDescent="0.3">
      <c r="A111" s="261"/>
      <c r="B111" s="97"/>
      <c r="C111" s="97"/>
      <c r="D111" s="129"/>
      <c r="E111" s="122" t="s">
        <v>18</v>
      </c>
      <c r="F111" s="125" t="s">
        <v>18</v>
      </c>
      <c r="G111" s="213"/>
      <c r="H111" s="122" t="s">
        <v>18</v>
      </c>
      <c r="I111" s="251">
        <f>I114</f>
        <v>137.5</v>
      </c>
      <c r="J111" s="254">
        <f>J114</f>
        <v>0</v>
      </c>
      <c r="K111" s="255"/>
      <c r="L111" s="254">
        <f>L114</f>
        <v>0</v>
      </c>
      <c r="M111" s="255"/>
      <c r="N111" s="150">
        <f>N114</f>
        <v>0</v>
      </c>
      <c r="O111" s="267"/>
      <c r="P111" s="150">
        <f>I111+J111+L111+N111</f>
        <v>137.5</v>
      </c>
      <c r="Q111" s="267"/>
    </row>
    <row r="112" spans="1:17" s="2" customFormat="1" ht="44.25" customHeight="1" x14ac:dyDescent="0.25">
      <c r="A112" s="95" t="s">
        <v>29</v>
      </c>
      <c r="B112" s="95" t="s">
        <v>60</v>
      </c>
      <c r="C112" s="95" t="s">
        <v>31</v>
      </c>
      <c r="D112" s="122" t="s">
        <v>77</v>
      </c>
      <c r="E112" s="123"/>
      <c r="F112" s="127"/>
      <c r="G112" s="155"/>
      <c r="H112" s="123"/>
      <c r="I112" s="252"/>
      <c r="J112" s="256"/>
      <c r="K112" s="257"/>
      <c r="L112" s="256"/>
      <c r="M112" s="257"/>
      <c r="N112" s="268"/>
      <c r="O112" s="269"/>
      <c r="P112" s="268"/>
      <c r="Q112" s="269"/>
    </row>
    <row r="113" spans="1:17" s="2" customFormat="1" thickBot="1" x14ac:dyDescent="0.3">
      <c r="A113" s="96"/>
      <c r="B113" s="96"/>
      <c r="C113" s="96"/>
      <c r="D113" s="287"/>
      <c r="E113" s="124"/>
      <c r="F113" s="129"/>
      <c r="G113" s="208"/>
      <c r="H113" s="124"/>
      <c r="I113" s="253"/>
      <c r="J113" s="258"/>
      <c r="K113" s="259"/>
      <c r="L113" s="258"/>
      <c r="M113" s="259"/>
      <c r="N113" s="174"/>
      <c r="O113" s="270"/>
      <c r="P113" s="174"/>
      <c r="Q113" s="270"/>
    </row>
    <row r="114" spans="1:17" s="2" customFormat="1" thickBot="1" x14ac:dyDescent="0.3">
      <c r="A114" s="96"/>
      <c r="B114" s="96"/>
      <c r="C114" s="97"/>
      <c r="D114" s="288"/>
      <c r="E114" s="60" t="s">
        <v>26</v>
      </c>
      <c r="F114" s="93" t="s">
        <v>61</v>
      </c>
      <c r="G114" s="94"/>
      <c r="H114" s="6">
        <v>611</v>
      </c>
      <c r="I114" s="36">
        <v>137.5</v>
      </c>
      <c r="J114" s="117">
        <v>0</v>
      </c>
      <c r="K114" s="118"/>
      <c r="L114" s="117">
        <v>0</v>
      </c>
      <c r="M114" s="118"/>
      <c r="N114" s="117">
        <v>0</v>
      </c>
      <c r="O114" s="118"/>
      <c r="P114" s="117">
        <f>I114+J114+L114+N114</f>
        <v>137.5</v>
      </c>
      <c r="Q114" s="118"/>
    </row>
    <row r="115" spans="1:17" s="2" customFormat="1" ht="90.75" thickBot="1" x14ac:dyDescent="0.3">
      <c r="A115" s="121"/>
      <c r="B115" s="97"/>
      <c r="C115" s="42" t="s">
        <v>19</v>
      </c>
      <c r="D115" s="59" t="s">
        <v>77</v>
      </c>
      <c r="E115" s="61" t="s">
        <v>18</v>
      </c>
      <c r="F115" s="98" t="s">
        <v>18</v>
      </c>
      <c r="G115" s="141"/>
      <c r="H115" s="7" t="s">
        <v>18</v>
      </c>
      <c r="I115" s="66">
        <f>I116+I117+I118+I119+I120+I121+I122+I123+I124+I125+I126</f>
        <v>598.28000000000009</v>
      </c>
      <c r="J115" s="102">
        <f>J116+J117+J118+J119+J120+J121+J122+J123+J124+J125+J126</f>
        <v>0</v>
      </c>
      <c r="K115" s="250"/>
      <c r="L115" s="102">
        <f>L116+L117+L118+L119+L120+L121+L122+L123+L124+L125+L126</f>
        <v>0</v>
      </c>
      <c r="M115" s="250"/>
      <c r="N115" s="91">
        <f>N116+N117+N118+N119+N120+N121+N122+N123+N124+N125+N126</f>
        <v>0</v>
      </c>
      <c r="O115" s="271"/>
      <c r="P115" s="91">
        <f>I115+J115+L115+N115</f>
        <v>598.28000000000009</v>
      </c>
      <c r="Q115" s="271"/>
    </row>
    <row r="116" spans="1:17" s="2" customFormat="1" ht="45.75" thickBot="1" x14ac:dyDescent="0.3">
      <c r="A116" s="152" t="s">
        <v>42</v>
      </c>
      <c r="B116" s="95" t="s">
        <v>62</v>
      </c>
      <c r="C116" s="42" t="s">
        <v>31</v>
      </c>
      <c r="D116" s="59" t="s">
        <v>77</v>
      </c>
      <c r="E116" s="38" t="s">
        <v>26</v>
      </c>
      <c r="F116" s="108" t="s">
        <v>63</v>
      </c>
      <c r="G116" s="110"/>
      <c r="H116" s="38">
        <v>611</v>
      </c>
      <c r="I116" s="35">
        <v>138.24</v>
      </c>
      <c r="J116" s="83">
        <v>0</v>
      </c>
      <c r="K116" s="84"/>
      <c r="L116" s="83">
        <v>0</v>
      </c>
      <c r="M116" s="84"/>
      <c r="N116" s="83">
        <v>0</v>
      </c>
      <c r="O116" s="84"/>
      <c r="P116" s="83">
        <f>I116+J116+L116+N116</f>
        <v>138.24</v>
      </c>
      <c r="Q116" s="84"/>
    </row>
    <row r="117" spans="1:17" s="2" customFormat="1" ht="15" customHeight="1" x14ac:dyDescent="0.25">
      <c r="A117" s="96"/>
      <c r="B117" s="96"/>
      <c r="C117" s="95" t="s">
        <v>19</v>
      </c>
      <c r="D117" s="122" t="s">
        <v>77</v>
      </c>
      <c r="E117" s="39" t="s">
        <v>26</v>
      </c>
      <c r="F117" s="79" t="s">
        <v>63</v>
      </c>
      <c r="G117" s="80"/>
      <c r="H117" s="39">
        <v>621</v>
      </c>
      <c r="I117" s="36">
        <v>47.62</v>
      </c>
      <c r="J117" s="85">
        <v>0</v>
      </c>
      <c r="K117" s="86"/>
      <c r="L117" s="85">
        <v>0</v>
      </c>
      <c r="M117" s="86"/>
      <c r="N117" s="85">
        <v>0</v>
      </c>
      <c r="O117" s="86"/>
      <c r="P117" s="85">
        <f>I117+J117+L117+N117</f>
        <v>47.62</v>
      </c>
      <c r="Q117" s="86"/>
    </row>
    <row r="118" spans="1:17" s="2" customFormat="1" ht="15" customHeight="1" x14ac:dyDescent="0.25">
      <c r="A118" s="96"/>
      <c r="B118" s="96"/>
      <c r="C118" s="96"/>
      <c r="D118" s="260"/>
      <c r="E118" s="39" t="s">
        <v>50</v>
      </c>
      <c r="F118" s="79" t="s">
        <v>63</v>
      </c>
      <c r="G118" s="80"/>
      <c r="H118" s="39">
        <v>611</v>
      </c>
      <c r="I118" s="36">
        <v>102.44</v>
      </c>
      <c r="J118" s="85">
        <v>0</v>
      </c>
      <c r="K118" s="86"/>
      <c r="L118" s="85">
        <v>0</v>
      </c>
      <c r="M118" s="86"/>
      <c r="N118" s="85">
        <v>0</v>
      </c>
      <c r="O118" s="86"/>
      <c r="P118" s="85">
        <f t="shared" ref="P118:P126" si="9">I118+J118+L118+N118</f>
        <v>102.44</v>
      </c>
      <c r="Q118" s="86"/>
    </row>
    <row r="119" spans="1:17" s="2" customFormat="1" ht="15" customHeight="1" x14ac:dyDescent="0.25">
      <c r="A119" s="96"/>
      <c r="B119" s="96"/>
      <c r="C119" s="96"/>
      <c r="D119" s="260"/>
      <c r="E119" s="39" t="s">
        <v>53</v>
      </c>
      <c r="F119" s="79" t="s">
        <v>63</v>
      </c>
      <c r="G119" s="80"/>
      <c r="H119" s="21">
        <v>244</v>
      </c>
      <c r="I119" s="36">
        <v>65</v>
      </c>
      <c r="J119" s="85">
        <v>0</v>
      </c>
      <c r="K119" s="86"/>
      <c r="L119" s="85">
        <v>0</v>
      </c>
      <c r="M119" s="86"/>
      <c r="N119" s="85">
        <v>0</v>
      </c>
      <c r="O119" s="86"/>
      <c r="P119" s="85">
        <f t="shared" si="9"/>
        <v>65</v>
      </c>
      <c r="Q119" s="86"/>
    </row>
    <row r="120" spans="1:17" s="2" customFormat="1" ht="15" customHeight="1" x14ac:dyDescent="0.25">
      <c r="A120" s="96"/>
      <c r="B120" s="96"/>
      <c r="C120" s="96"/>
      <c r="D120" s="260"/>
      <c r="E120" s="39" t="s">
        <v>50</v>
      </c>
      <c r="F120" s="79" t="s">
        <v>64</v>
      </c>
      <c r="G120" s="80"/>
      <c r="H120" s="39">
        <v>611</v>
      </c>
      <c r="I120" s="36">
        <v>55.8</v>
      </c>
      <c r="J120" s="85">
        <v>0</v>
      </c>
      <c r="K120" s="86"/>
      <c r="L120" s="85">
        <v>0</v>
      </c>
      <c r="M120" s="86"/>
      <c r="N120" s="85">
        <v>0</v>
      </c>
      <c r="O120" s="86"/>
      <c r="P120" s="85">
        <f t="shared" si="9"/>
        <v>55.8</v>
      </c>
      <c r="Q120" s="86"/>
    </row>
    <row r="121" spans="1:17" s="2" customFormat="1" ht="15" customHeight="1" x14ac:dyDescent="0.25">
      <c r="A121" s="96"/>
      <c r="B121" s="96"/>
      <c r="C121" s="96"/>
      <c r="D121" s="260"/>
      <c r="E121" s="39" t="s">
        <v>26</v>
      </c>
      <c r="F121" s="79" t="s">
        <v>102</v>
      </c>
      <c r="G121" s="80"/>
      <c r="H121" s="39">
        <v>611</v>
      </c>
      <c r="I121" s="36">
        <v>47.1</v>
      </c>
      <c r="J121" s="85">
        <v>0</v>
      </c>
      <c r="K121" s="86"/>
      <c r="L121" s="85">
        <v>0</v>
      </c>
      <c r="M121" s="86"/>
      <c r="N121" s="85">
        <v>0</v>
      </c>
      <c r="O121" s="86"/>
      <c r="P121" s="85">
        <f t="shared" si="9"/>
        <v>47.1</v>
      </c>
      <c r="Q121" s="86"/>
    </row>
    <row r="122" spans="1:17" s="2" customFormat="1" ht="15" customHeight="1" x14ac:dyDescent="0.25">
      <c r="A122" s="96"/>
      <c r="B122" s="96"/>
      <c r="C122" s="96"/>
      <c r="D122" s="260"/>
      <c r="E122" s="39" t="s">
        <v>26</v>
      </c>
      <c r="F122" s="79" t="s">
        <v>103</v>
      </c>
      <c r="G122" s="80"/>
      <c r="H122" s="39">
        <v>611</v>
      </c>
      <c r="I122" s="36">
        <v>11.78</v>
      </c>
      <c r="J122" s="85">
        <v>0</v>
      </c>
      <c r="K122" s="86"/>
      <c r="L122" s="85">
        <v>0</v>
      </c>
      <c r="M122" s="86"/>
      <c r="N122" s="85">
        <v>0</v>
      </c>
      <c r="O122" s="86"/>
      <c r="P122" s="85">
        <f t="shared" si="9"/>
        <v>11.78</v>
      </c>
      <c r="Q122" s="86"/>
    </row>
    <row r="123" spans="1:17" s="2" customFormat="1" ht="15" customHeight="1" x14ac:dyDescent="0.25">
      <c r="A123" s="96"/>
      <c r="B123" s="96"/>
      <c r="C123" s="96"/>
      <c r="D123" s="260"/>
      <c r="E123" s="39" t="s">
        <v>26</v>
      </c>
      <c r="F123" s="79" t="s">
        <v>65</v>
      </c>
      <c r="G123" s="80"/>
      <c r="H123" s="39">
        <v>611</v>
      </c>
      <c r="I123" s="36">
        <v>130.19999999999999</v>
      </c>
      <c r="J123" s="85">
        <v>0</v>
      </c>
      <c r="K123" s="86"/>
      <c r="L123" s="85">
        <v>0</v>
      </c>
      <c r="M123" s="86"/>
      <c r="N123" s="85">
        <v>0</v>
      </c>
      <c r="O123" s="86"/>
      <c r="P123" s="85">
        <f t="shared" si="9"/>
        <v>130.19999999999999</v>
      </c>
      <c r="Q123" s="86"/>
    </row>
    <row r="124" spans="1:17" s="2" customFormat="1" ht="15" customHeight="1" x14ac:dyDescent="0.25">
      <c r="A124" s="96"/>
      <c r="B124" s="96"/>
      <c r="C124" s="96"/>
      <c r="D124" s="260"/>
      <c r="E124" s="39" t="s">
        <v>26</v>
      </c>
      <c r="F124" s="79" t="s">
        <v>66</v>
      </c>
      <c r="G124" s="80"/>
      <c r="H124" s="39">
        <v>611</v>
      </c>
      <c r="I124" s="36">
        <v>0.1</v>
      </c>
      <c r="J124" s="85">
        <v>0</v>
      </c>
      <c r="K124" s="86"/>
      <c r="L124" s="85">
        <v>0</v>
      </c>
      <c r="M124" s="86"/>
      <c r="N124" s="85">
        <v>0</v>
      </c>
      <c r="O124" s="86"/>
      <c r="P124" s="85">
        <f t="shared" si="9"/>
        <v>0.1</v>
      </c>
      <c r="Q124" s="86"/>
    </row>
    <row r="125" spans="1:17" s="2" customFormat="1" ht="15" customHeight="1" x14ac:dyDescent="0.25">
      <c r="A125" s="96"/>
      <c r="B125" s="96"/>
      <c r="C125" s="96"/>
      <c r="D125" s="260"/>
      <c r="E125" s="39" t="s">
        <v>26</v>
      </c>
      <c r="F125" s="79" t="s">
        <v>104</v>
      </c>
      <c r="G125" s="80"/>
      <c r="H125" s="39">
        <v>611</v>
      </c>
      <c r="I125" s="36">
        <v>0</v>
      </c>
      <c r="J125" s="85">
        <v>0</v>
      </c>
      <c r="K125" s="86"/>
      <c r="L125" s="85">
        <v>0</v>
      </c>
      <c r="M125" s="86"/>
      <c r="N125" s="85">
        <v>0</v>
      </c>
      <c r="O125" s="86"/>
      <c r="P125" s="85">
        <f t="shared" si="9"/>
        <v>0</v>
      </c>
      <c r="Q125" s="86"/>
    </row>
    <row r="126" spans="1:17" s="2" customFormat="1" ht="15" customHeight="1" thickBot="1" x14ac:dyDescent="0.3">
      <c r="A126" s="96"/>
      <c r="B126" s="96"/>
      <c r="C126" s="96"/>
      <c r="D126" s="260"/>
      <c r="E126" s="40" t="s">
        <v>26</v>
      </c>
      <c r="F126" s="111" t="s">
        <v>105</v>
      </c>
      <c r="G126" s="113"/>
      <c r="H126" s="40">
        <v>611</v>
      </c>
      <c r="I126" s="51">
        <v>0</v>
      </c>
      <c r="J126" s="137">
        <v>0</v>
      </c>
      <c r="K126" s="138"/>
      <c r="L126" s="137">
        <v>0</v>
      </c>
      <c r="M126" s="138"/>
      <c r="N126" s="137">
        <v>0</v>
      </c>
      <c r="O126" s="138"/>
      <c r="P126" s="85">
        <f t="shared" si="9"/>
        <v>0</v>
      </c>
      <c r="Q126" s="86"/>
    </row>
    <row r="127" spans="1:17" s="2" customFormat="1" thickBot="1" x14ac:dyDescent="0.3">
      <c r="A127" s="97"/>
      <c r="B127" s="97"/>
      <c r="C127" s="97"/>
      <c r="D127" s="261"/>
      <c r="E127" s="40" t="s">
        <v>18</v>
      </c>
      <c r="F127" s="93" t="s">
        <v>18</v>
      </c>
      <c r="G127" s="94"/>
      <c r="H127" s="6" t="s">
        <v>18</v>
      </c>
      <c r="I127" s="70">
        <f>I128</f>
        <v>586.4</v>
      </c>
      <c r="J127" s="91">
        <f>J128</f>
        <v>207</v>
      </c>
      <c r="K127" s="271"/>
      <c r="L127" s="91">
        <f>L128</f>
        <v>213.2</v>
      </c>
      <c r="M127" s="271"/>
      <c r="N127" s="91">
        <f>N128</f>
        <v>213.2</v>
      </c>
      <c r="O127" s="271"/>
      <c r="P127" s="91">
        <f>I127+J127+L127+N127</f>
        <v>1219.8</v>
      </c>
      <c r="Q127" s="271"/>
    </row>
    <row r="128" spans="1:17" s="2" customFormat="1" ht="45.75" thickBot="1" x14ac:dyDescent="0.3">
      <c r="A128" s="95" t="s">
        <v>67</v>
      </c>
      <c r="B128" s="95" t="s">
        <v>68</v>
      </c>
      <c r="C128" s="42" t="s">
        <v>31</v>
      </c>
      <c r="D128" s="41" t="s">
        <v>76</v>
      </c>
      <c r="E128" s="40" t="s">
        <v>18</v>
      </c>
      <c r="F128" s="93" t="s">
        <v>18</v>
      </c>
      <c r="G128" s="94"/>
      <c r="H128" s="6" t="s">
        <v>18</v>
      </c>
      <c r="I128" s="51">
        <v>586.4</v>
      </c>
      <c r="J128" s="117">
        <v>207</v>
      </c>
      <c r="K128" s="118"/>
      <c r="L128" s="117">
        <v>213.2</v>
      </c>
      <c r="M128" s="118"/>
      <c r="N128" s="117">
        <v>213.2</v>
      </c>
      <c r="O128" s="118"/>
      <c r="P128" s="117">
        <f>I128+J128+L128+N128</f>
        <v>1219.8</v>
      </c>
      <c r="Q128" s="118"/>
    </row>
    <row r="129" spans="1:17" s="2" customFormat="1" ht="75.75" thickBot="1" x14ac:dyDescent="0.3">
      <c r="A129" s="121"/>
      <c r="B129" s="121"/>
      <c r="C129" s="8" t="s">
        <v>20</v>
      </c>
      <c r="D129" s="23" t="s">
        <v>76</v>
      </c>
      <c r="E129" s="54" t="s">
        <v>18</v>
      </c>
      <c r="F129" s="98" t="s">
        <v>18</v>
      </c>
      <c r="G129" s="141"/>
      <c r="H129" s="7" t="s">
        <v>18</v>
      </c>
      <c r="I129" s="67">
        <f>I130+I131+I132+I133</f>
        <v>276.89999999999998</v>
      </c>
      <c r="J129" s="102">
        <f>J130+J131+J132+J133</f>
        <v>207</v>
      </c>
      <c r="K129" s="250"/>
      <c r="L129" s="102">
        <f>L130+L131+L132+L133</f>
        <v>213.20000000000002</v>
      </c>
      <c r="M129" s="250"/>
      <c r="N129" s="91">
        <f>N130+N131+N132+N133</f>
        <v>213.20000000000002</v>
      </c>
      <c r="O129" s="271"/>
      <c r="P129" s="91">
        <f>I129+J129+L129+N129</f>
        <v>910.30000000000007</v>
      </c>
      <c r="Q129" s="271"/>
    </row>
    <row r="130" spans="1:17" s="2" customFormat="1" ht="134.25" customHeight="1" thickBot="1" x14ac:dyDescent="0.3">
      <c r="A130" s="152" t="s">
        <v>24</v>
      </c>
      <c r="B130" s="152" t="s">
        <v>69</v>
      </c>
      <c r="C130" s="42" t="s">
        <v>31</v>
      </c>
      <c r="D130" s="59" t="s">
        <v>76</v>
      </c>
      <c r="E130" s="61" t="s">
        <v>70</v>
      </c>
      <c r="F130" s="125" t="s">
        <v>71</v>
      </c>
      <c r="G130" s="213"/>
      <c r="H130" s="43">
        <v>121</v>
      </c>
      <c r="I130" s="48">
        <v>163.47</v>
      </c>
      <c r="J130" s="134">
        <v>186.65</v>
      </c>
      <c r="K130" s="131"/>
      <c r="L130" s="134">
        <v>186.65</v>
      </c>
      <c r="M130" s="131"/>
      <c r="N130" s="83">
        <v>186.65</v>
      </c>
      <c r="O130" s="84"/>
      <c r="P130" s="83">
        <f>I130+J130+L130+N130</f>
        <v>723.42</v>
      </c>
      <c r="Q130" s="84"/>
    </row>
    <row r="131" spans="1:17" s="2" customFormat="1" ht="24" customHeight="1" x14ac:dyDescent="0.25">
      <c r="A131" s="96"/>
      <c r="B131" s="96"/>
      <c r="C131" s="95" t="s">
        <v>20</v>
      </c>
      <c r="D131" s="122" t="s">
        <v>76</v>
      </c>
      <c r="E131" s="54" t="s">
        <v>70</v>
      </c>
      <c r="F131" s="127" t="s">
        <v>71</v>
      </c>
      <c r="G131" s="155"/>
      <c r="H131" s="44">
        <v>244</v>
      </c>
      <c r="I131" s="49">
        <v>32.43</v>
      </c>
      <c r="J131" s="135">
        <v>20.350000000000001</v>
      </c>
      <c r="K131" s="132"/>
      <c r="L131" s="135">
        <v>26.55</v>
      </c>
      <c r="M131" s="132"/>
      <c r="N131" s="85">
        <v>26.55</v>
      </c>
      <c r="O131" s="86"/>
      <c r="P131" s="85">
        <f>I131+J131+L131+N131</f>
        <v>105.88</v>
      </c>
      <c r="Q131" s="86"/>
    </row>
    <row r="132" spans="1:17" s="2" customFormat="1" ht="15" customHeight="1" x14ac:dyDescent="0.25">
      <c r="A132" s="96"/>
      <c r="B132" s="96"/>
      <c r="C132" s="96"/>
      <c r="D132" s="123"/>
      <c r="E132" s="54" t="s">
        <v>70</v>
      </c>
      <c r="F132" s="272" t="s">
        <v>72</v>
      </c>
      <c r="G132" s="264"/>
      <c r="H132" s="22">
        <v>244</v>
      </c>
      <c r="I132" s="55">
        <v>80</v>
      </c>
      <c r="J132" s="184">
        <v>0</v>
      </c>
      <c r="K132" s="185"/>
      <c r="L132" s="184">
        <v>0</v>
      </c>
      <c r="M132" s="185"/>
      <c r="N132" s="87">
        <v>0</v>
      </c>
      <c r="O132" s="88"/>
      <c r="P132" s="85">
        <f t="shared" ref="P132:P133" si="10">I132+J132+L132+N132</f>
        <v>80</v>
      </c>
      <c r="Q132" s="86"/>
    </row>
    <row r="133" spans="1:17" s="2" customFormat="1" ht="15" customHeight="1" x14ac:dyDescent="0.25">
      <c r="A133" s="96"/>
      <c r="B133" s="96"/>
      <c r="C133" s="96"/>
      <c r="D133" s="123"/>
      <c r="E133" s="54" t="s">
        <v>70</v>
      </c>
      <c r="F133" s="272" t="s">
        <v>73</v>
      </c>
      <c r="G133" s="264"/>
      <c r="H133" s="22">
        <v>244</v>
      </c>
      <c r="I133" s="55">
        <v>1</v>
      </c>
      <c r="J133" s="184">
        <v>0</v>
      </c>
      <c r="K133" s="185"/>
      <c r="L133" s="184">
        <v>0</v>
      </c>
      <c r="M133" s="185"/>
      <c r="N133" s="184">
        <v>0</v>
      </c>
      <c r="O133" s="185"/>
      <c r="P133" s="85">
        <f t="shared" si="10"/>
        <v>1</v>
      </c>
      <c r="Q133" s="86"/>
    </row>
    <row r="134" spans="1:17" s="2" customFormat="1" ht="15" customHeight="1" thickBot="1" x14ac:dyDescent="0.3">
      <c r="A134" s="96"/>
      <c r="B134" s="96"/>
      <c r="C134" s="96"/>
      <c r="D134" s="123"/>
      <c r="E134" s="62"/>
      <c r="F134" s="220"/>
      <c r="G134" s="221"/>
      <c r="H134" s="18"/>
      <c r="I134" s="71"/>
      <c r="J134" s="273"/>
      <c r="K134" s="274"/>
      <c r="L134" s="273"/>
      <c r="M134" s="274"/>
      <c r="N134" s="275"/>
      <c r="O134" s="276"/>
      <c r="P134" s="277"/>
      <c r="Q134" s="278"/>
    </row>
    <row r="135" spans="1:17" s="2" customFormat="1" thickBot="1" x14ac:dyDescent="0.3">
      <c r="A135" s="97"/>
      <c r="B135" s="97"/>
      <c r="C135" s="97"/>
      <c r="D135" s="124"/>
      <c r="E135" s="59" t="s">
        <v>18</v>
      </c>
      <c r="F135" s="98" t="s">
        <v>18</v>
      </c>
      <c r="G135" s="141"/>
      <c r="H135" s="7" t="s">
        <v>18</v>
      </c>
      <c r="I135" s="68">
        <f>I136+I137+I138+I139+I140+I141+I142</f>
        <v>309.5</v>
      </c>
      <c r="J135" s="102">
        <f>J136+J137+J138+J139+J140+J141+J142</f>
        <v>0</v>
      </c>
      <c r="K135" s="250"/>
      <c r="L135" s="102">
        <f>L136+L137+L138+L139+L140+L141+L142</f>
        <v>0</v>
      </c>
      <c r="M135" s="250"/>
      <c r="N135" s="91">
        <f>N136+N137+N138+N139+N140+N141+N142</f>
        <v>0</v>
      </c>
      <c r="O135" s="271"/>
      <c r="P135" s="91">
        <f>I135+J135+L135+N135</f>
        <v>309.5</v>
      </c>
      <c r="Q135" s="271"/>
    </row>
    <row r="136" spans="1:17" s="2" customFormat="1" ht="45.75" thickBot="1" x14ac:dyDescent="0.3">
      <c r="A136" s="95" t="s">
        <v>29</v>
      </c>
      <c r="B136" s="95" t="s">
        <v>74</v>
      </c>
      <c r="C136" s="42" t="s">
        <v>31</v>
      </c>
      <c r="D136" s="59" t="s">
        <v>76</v>
      </c>
      <c r="E136" s="54" t="s">
        <v>70</v>
      </c>
      <c r="F136" s="125" t="s">
        <v>75</v>
      </c>
      <c r="G136" s="213"/>
      <c r="H136" s="43">
        <v>244</v>
      </c>
      <c r="I136" s="49">
        <v>0</v>
      </c>
      <c r="J136" s="134">
        <v>0</v>
      </c>
      <c r="K136" s="131"/>
      <c r="L136" s="134">
        <v>0</v>
      </c>
      <c r="M136" s="131"/>
      <c r="N136" s="83">
        <v>0</v>
      </c>
      <c r="O136" s="84"/>
      <c r="P136" s="83">
        <f>I136+J136+L136+N136</f>
        <v>0</v>
      </c>
      <c r="Q136" s="84"/>
    </row>
    <row r="137" spans="1:17" s="2" customFormat="1" ht="15" customHeight="1" x14ac:dyDescent="0.25">
      <c r="A137" s="96"/>
      <c r="B137" s="96"/>
      <c r="C137" s="95" t="s">
        <v>20</v>
      </c>
      <c r="D137" s="122" t="s">
        <v>76</v>
      </c>
      <c r="E137" s="54" t="s">
        <v>70</v>
      </c>
      <c r="F137" s="127" t="s">
        <v>106</v>
      </c>
      <c r="G137" s="155"/>
      <c r="H137" s="44">
        <v>244</v>
      </c>
      <c r="I137" s="49">
        <v>262</v>
      </c>
      <c r="J137" s="135">
        <v>0</v>
      </c>
      <c r="K137" s="132"/>
      <c r="L137" s="135">
        <v>0</v>
      </c>
      <c r="M137" s="132"/>
      <c r="N137" s="85">
        <v>0</v>
      </c>
      <c r="O137" s="86"/>
      <c r="P137" s="85">
        <f>I137+J137+L137+N137</f>
        <v>262</v>
      </c>
      <c r="Q137" s="86"/>
    </row>
    <row r="138" spans="1:17" s="2" customFormat="1" ht="15" customHeight="1" x14ac:dyDescent="0.25">
      <c r="A138" s="96"/>
      <c r="B138" s="96"/>
      <c r="C138" s="96"/>
      <c r="D138" s="123"/>
      <c r="E138" s="54" t="s">
        <v>70</v>
      </c>
      <c r="F138" s="127" t="s">
        <v>107</v>
      </c>
      <c r="G138" s="155"/>
      <c r="H138" s="44">
        <v>244</v>
      </c>
      <c r="I138" s="49">
        <v>2.62</v>
      </c>
      <c r="J138" s="135">
        <v>0</v>
      </c>
      <c r="K138" s="132"/>
      <c r="L138" s="135">
        <v>0</v>
      </c>
      <c r="M138" s="132"/>
      <c r="N138" s="85">
        <v>0</v>
      </c>
      <c r="O138" s="86"/>
      <c r="P138" s="85">
        <f t="shared" ref="P138:P142" si="11">I138+J138+L138+N138</f>
        <v>2.62</v>
      </c>
      <c r="Q138" s="86"/>
    </row>
    <row r="139" spans="1:17" s="2" customFormat="1" ht="15" customHeight="1" x14ac:dyDescent="0.25">
      <c r="A139" s="96"/>
      <c r="B139" s="96"/>
      <c r="C139" s="96"/>
      <c r="D139" s="123"/>
      <c r="E139" s="54" t="s">
        <v>70</v>
      </c>
      <c r="F139" s="127" t="s">
        <v>108</v>
      </c>
      <c r="G139" s="155"/>
      <c r="H139" s="44">
        <v>244</v>
      </c>
      <c r="I139" s="49">
        <v>39</v>
      </c>
      <c r="J139" s="135">
        <v>0</v>
      </c>
      <c r="K139" s="132"/>
      <c r="L139" s="135">
        <v>0</v>
      </c>
      <c r="M139" s="132"/>
      <c r="N139" s="85">
        <v>0</v>
      </c>
      <c r="O139" s="86"/>
      <c r="P139" s="85">
        <f t="shared" si="11"/>
        <v>39</v>
      </c>
      <c r="Q139" s="86"/>
    </row>
    <row r="140" spans="1:17" s="2" customFormat="1" ht="15" customHeight="1" x14ac:dyDescent="0.25">
      <c r="A140" s="96"/>
      <c r="B140" s="96"/>
      <c r="C140" s="96"/>
      <c r="D140" s="123"/>
      <c r="E140" s="54" t="s">
        <v>70</v>
      </c>
      <c r="F140" s="127" t="s">
        <v>109</v>
      </c>
      <c r="G140" s="155"/>
      <c r="H140" s="44">
        <v>244</v>
      </c>
      <c r="I140" s="49">
        <v>3.9</v>
      </c>
      <c r="J140" s="135">
        <v>0</v>
      </c>
      <c r="K140" s="132"/>
      <c r="L140" s="135">
        <v>0</v>
      </c>
      <c r="M140" s="132"/>
      <c r="N140" s="85">
        <v>0</v>
      </c>
      <c r="O140" s="86"/>
      <c r="P140" s="85">
        <f t="shared" si="11"/>
        <v>3.9</v>
      </c>
      <c r="Q140" s="86"/>
    </row>
    <row r="141" spans="1:17" s="2" customFormat="1" ht="15" customHeight="1" x14ac:dyDescent="0.25">
      <c r="A141" s="96"/>
      <c r="B141" s="96"/>
      <c r="C141" s="96"/>
      <c r="D141" s="123"/>
      <c r="E141" s="54" t="s">
        <v>70</v>
      </c>
      <c r="F141" s="127" t="s">
        <v>110</v>
      </c>
      <c r="G141" s="155"/>
      <c r="H141" s="44">
        <v>244</v>
      </c>
      <c r="I141" s="49">
        <v>1.8</v>
      </c>
      <c r="J141" s="135">
        <v>0</v>
      </c>
      <c r="K141" s="132"/>
      <c r="L141" s="135">
        <v>0</v>
      </c>
      <c r="M141" s="132"/>
      <c r="N141" s="85">
        <v>0</v>
      </c>
      <c r="O141" s="86"/>
      <c r="P141" s="85">
        <f t="shared" si="11"/>
        <v>1.8</v>
      </c>
      <c r="Q141" s="86"/>
    </row>
    <row r="142" spans="1:17" s="2" customFormat="1" ht="15" customHeight="1" x14ac:dyDescent="0.25">
      <c r="A142" s="96"/>
      <c r="B142" s="96"/>
      <c r="C142" s="96"/>
      <c r="D142" s="123"/>
      <c r="E142" s="54" t="s">
        <v>70</v>
      </c>
      <c r="F142" s="127" t="s">
        <v>111</v>
      </c>
      <c r="G142" s="155"/>
      <c r="H142" s="44">
        <v>244</v>
      </c>
      <c r="I142" s="49">
        <v>0.18</v>
      </c>
      <c r="J142" s="135">
        <v>0</v>
      </c>
      <c r="K142" s="132"/>
      <c r="L142" s="135">
        <v>0</v>
      </c>
      <c r="M142" s="132"/>
      <c r="N142" s="85">
        <v>0</v>
      </c>
      <c r="O142" s="86"/>
      <c r="P142" s="85">
        <f t="shared" si="11"/>
        <v>0.18</v>
      </c>
      <c r="Q142" s="86"/>
    </row>
    <row r="143" spans="1:17" s="2" customFormat="1" ht="15" customHeight="1" thickBot="1" x14ac:dyDescent="0.3">
      <c r="A143" s="96"/>
      <c r="B143" s="96"/>
      <c r="C143" s="96"/>
      <c r="D143" s="123"/>
      <c r="E143" s="73"/>
      <c r="F143" s="279"/>
      <c r="G143" s="280"/>
      <c r="H143" s="10"/>
      <c r="I143" s="74"/>
      <c r="J143" s="283"/>
      <c r="K143" s="284"/>
      <c r="L143" s="283"/>
      <c r="M143" s="284"/>
      <c r="N143" s="281"/>
      <c r="O143" s="282"/>
      <c r="P143" s="285"/>
      <c r="Q143" s="286"/>
    </row>
    <row r="144" spans="1:17" s="2" customFormat="1" thickBot="1" x14ac:dyDescent="0.3">
      <c r="A144" s="121"/>
      <c r="B144" s="97"/>
      <c r="C144" s="121"/>
      <c r="D144" s="15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</row>
    <row r="145" spans="1:4" s="2" customFormat="1" ht="15" x14ac:dyDescent="0.25">
      <c r="A145" s="24"/>
      <c r="B145" s="24"/>
      <c r="C145" s="24"/>
      <c r="D145" s="24"/>
    </row>
    <row r="146" spans="1:4" s="2" customFormat="1" ht="18.75" x14ac:dyDescent="0.25">
      <c r="A146" s="25"/>
    </row>
    <row r="147" spans="1:4" s="2" customFormat="1" x14ac:dyDescent="0.25">
      <c r="A147" s="26"/>
    </row>
    <row r="148" spans="1:4" s="2" customFormat="1" ht="16.5" x14ac:dyDescent="0.25">
      <c r="A148" s="27" t="s">
        <v>117</v>
      </c>
    </row>
    <row r="149" spans="1:4" s="2" customFormat="1" ht="16.5" x14ac:dyDescent="0.25">
      <c r="A149" s="27" t="s">
        <v>118</v>
      </c>
    </row>
    <row r="150" spans="1:4" s="2" customFormat="1" ht="15" x14ac:dyDescent="0.25">
      <c r="A150" s="28"/>
    </row>
    <row r="151" spans="1:4" s="2" customFormat="1" ht="15" x14ac:dyDescent="0.25">
      <c r="A151" s="28"/>
    </row>
  </sheetData>
  <mergeCells count="678">
    <mergeCell ref="H2:Q7"/>
    <mergeCell ref="A8:Q8"/>
    <mergeCell ref="D15:D19"/>
    <mergeCell ref="B37:B43"/>
    <mergeCell ref="A47:A57"/>
    <mergeCell ref="B47:B57"/>
    <mergeCell ref="F46:G46"/>
    <mergeCell ref="J46:K46"/>
    <mergeCell ref="L46:M46"/>
    <mergeCell ref="J41:K41"/>
    <mergeCell ref="L41:M41"/>
    <mergeCell ref="N41:O41"/>
    <mergeCell ref="P41:Q41"/>
    <mergeCell ref="F56:G56"/>
    <mergeCell ref="C48:C57"/>
    <mergeCell ref="D48:D57"/>
    <mergeCell ref="F47:G47"/>
    <mergeCell ref="F48:G48"/>
    <mergeCell ref="F49:G49"/>
    <mergeCell ref="F50:G50"/>
    <mergeCell ref="F51:G51"/>
    <mergeCell ref="F52:G52"/>
    <mergeCell ref="F53:G53"/>
    <mergeCell ref="F54:G54"/>
    <mergeCell ref="P136:Q136"/>
    <mergeCell ref="P137:Q137"/>
    <mergeCell ref="P138:Q138"/>
    <mergeCell ref="P139:Q139"/>
    <mergeCell ref="P140:Q140"/>
    <mergeCell ref="P141:Q141"/>
    <mergeCell ref="P142:Q142"/>
    <mergeCell ref="P143:Q143"/>
    <mergeCell ref="D112:D114"/>
    <mergeCell ref="D117:D127"/>
    <mergeCell ref="P124:Q124"/>
    <mergeCell ref="F123:G123"/>
    <mergeCell ref="J123:K123"/>
    <mergeCell ref="L123:M123"/>
    <mergeCell ref="N123:O123"/>
    <mergeCell ref="P123:Q123"/>
    <mergeCell ref="N124:O124"/>
    <mergeCell ref="L122:M122"/>
    <mergeCell ref="N120:O120"/>
    <mergeCell ref="N121:O121"/>
    <mergeCell ref="N122:O122"/>
    <mergeCell ref="P135:Q135"/>
    <mergeCell ref="J139:K139"/>
    <mergeCell ref="J140:K140"/>
    <mergeCell ref="L139:M139"/>
    <mergeCell ref="L140:M140"/>
    <mergeCell ref="L141:M141"/>
    <mergeCell ref="L142:M142"/>
    <mergeCell ref="L143:M143"/>
    <mergeCell ref="C137:C144"/>
    <mergeCell ref="D137:D144"/>
    <mergeCell ref="F136:G136"/>
    <mergeCell ref="F137:G137"/>
    <mergeCell ref="F138:G138"/>
    <mergeCell ref="F139:G139"/>
    <mergeCell ref="F140:G140"/>
    <mergeCell ref="F141:G141"/>
    <mergeCell ref="F142:G142"/>
    <mergeCell ref="N136:O136"/>
    <mergeCell ref="A136:A144"/>
    <mergeCell ref="B136:B144"/>
    <mergeCell ref="F135:G135"/>
    <mergeCell ref="J135:K135"/>
    <mergeCell ref="L135:M135"/>
    <mergeCell ref="N135:O135"/>
    <mergeCell ref="F143:G143"/>
    <mergeCell ref="J136:K136"/>
    <mergeCell ref="J137:K137"/>
    <mergeCell ref="J138:K138"/>
    <mergeCell ref="N137:O137"/>
    <mergeCell ref="N138:O138"/>
    <mergeCell ref="N139:O139"/>
    <mergeCell ref="N140:O140"/>
    <mergeCell ref="N141:O141"/>
    <mergeCell ref="N142:O142"/>
    <mergeCell ref="N143:O143"/>
    <mergeCell ref="J141:K141"/>
    <mergeCell ref="J142:K142"/>
    <mergeCell ref="J143:K143"/>
    <mergeCell ref="L136:M136"/>
    <mergeCell ref="L137:M137"/>
    <mergeCell ref="L138:M138"/>
    <mergeCell ref="P129:Q129"/>
    <mergeCell ref="C131:C135"/>
    <mergeCell ref="D131:D135"/>
    <mergeCell ref="F130:G130"/>
    <mergeCell ref="J130:K130"/>
    <mergeCell ref="L130:M130"/>
    <mergeCell ref="N130:O130"/>
    <mergeCell ref="P130:Q130"/>
    <mergeCell ref="F131:G131"/>
    <mergeCell ref="J131:K131"/>
    <mergeCell ref="L133:M133"/>
    <mergeCell ref="N133:O133"/>
    <mergeCell ref="P133:Q133"/>
    <mergeCell ref="F134:G134"/>
    <mergeCell ref="J134:K134"/>
    <mergeCell ref="L134:M134"/>
    <mergeCell ref="N134:O134"/>
    <mergeCell ref="P134:Q134"/>
    <mergeCell ref="P131:Q131"/>
    <mergeCell ref="F132:G132"/>
    <mergeCell ref="J132:K132"/>
    <mergeCell ref="L132:M132"/>
    <mergeCell ref="N132:O132"/>
    <mergeCell ref="P132:Q132"/>
    <mergeCell ref="A130:A135"/>
    <mergeCell ref="B130:B135"/>
    <mergeCell ref="F129:G129"/>
    <mergeCell ref="J129:K129"/>
    <mergeCell ref="L129:M129"/>
    <mergeCell ref="N129:O129"/>
    <mergeCell ref="L131:M131"/>
    <mergeCell ref="N131:O131"/>
    <mergeCell ref="F133:G133"/>
    <mergeCell ref="J133:K133"/>
    <mergeCell ref="A128:A129"/>
    <mergeCell ref="B128:B129"/>
    <mergeCell ref="N127:O127"/>
    <mergeCell ref="P127:Q127"/>
    <mergeCell ref="F128:G128"/>
    <mergeCell ref="J128:K128"/>
    <mergeCell ref="L128:M128"/>
    <mergeCell ref="N128:O128"/>
    <mergeCell ref="P128:Q128"/>
    <mergeCell ref="N125:O125"/>
    <mergeCell ref="N126:O126"/>
    <mergeCell ref="P125:Q125"/>
    <mergeCell ref="P126:Q126"/>
    <mergeCell ref="F127:G127"/>
    <mergeCell ref="J127:K127"/>
    <mergeCell ref="L127:M127"/>
    <mergeCell ref="F125:G125"/>
    <mergeCell ref="F126:G126"/>
    <mergeCell ref="J124:K124"/>
    <mergeCell ref="J125:K125"/>
    <mergeCell ref="J126:K126"/>
    <mergeCell ref="L124:M124"/>
    <mergeCell ref="L125:M125"/>
    <mergeCell ref="L126:M126"/>
    <mergeCell ref="F124:G124"/>
    <mergeCell ref="A116:A127"/>
    <mergeCell ref="B116:B127"/>
    <mergeCell ref="F118:G118"/>
    <mergeCell ref="J118:K118"/>
    <mergeCell ref="L118:M118"/>
    <mergeCell ref="P119:Q119"/>
    <mergeCell ref="F120:G120"/>
    <mergeCell ref="F121:G121"/>
    <mergeCell ref="F122:G122"/>
    <mergeCell ref="J120:K120"/>
    <mergeCell ref="J121:K121"/>
    <mergeCell ref="J122:K122"/>
    <mergeCell ref="L120:M120"/>
    <mergeCell ref="L121:M121"/>
    <mergeCell ref="N118:O118"/>
    <mergeCell ref="P118:Q118"/>
    <mergeCell ref="P115:Q115"/>
    <mergeCell ref="C117:C127"/>
    <mergeCell ref="F116:G116"/>
    <mergeCell ref="J116:K116"/>
    <mergeCell ref="L116:M116"/>
    <mergeCell ref="N116:O116"/>
    <mergeCell ref="P116:Q116"/>
    <mergeCell ref="F117:G117"/>
    <mergeCell ref="J117:K117"/>
    <mergeCell ref="L117:M117"/>
    <mergeCell ref="F115:G115"/>
    <mergeCell ref="J115:K115"/>
    <mergeCell ref="L115:M115"/>
    <mergeCell ref="N115:O115"/>
    <mergeCell ref="N117:O117"/>
    <mergeCell ref="F119:G119"/>
    <mergeCell ref="J119:K119"/>
    <mergeCell ref="L119:M119"/>
    <mergeCell ref="P120:Q120"/>
    <mergeCell ref="P121:Q121"/>
    <mergeCell ref="P122:Q122"/>
    <mergeCell ref="N119:O119"/>
    <mergeCell ref="L111:M113"/>
    <mergeCell ref="N111:O113"/>
    <mergeCell ref="P111:Q113"/>
    <mergeCell ref="F114:G114"/>
    <mergeCell ref="J114:K114"/>
    <mergeCell ref="L114:M114"/>
    <mergeCell ref="N114:O114"/>
    <mergeCell ref="P114:Q114"/>
    <mergeCell ref="P117:Q117"/>
    <mergeCell ref="A112:A115"/>
    <mergeCell ref="B112:B115"/>
    <mergeCell ref="C112:C114"/>
    <mergeCell ref="E111:E113"/>
    <mergeCell ref="F111:G113"/>
    <mergeCell ref="H111:H113"/>
    <mergeCell ref="I111:I113"/>
    <mergeCell ref="J108:K108"/>
    <mergeCell ref="J110:K110"/>
    <mergeCell ref="C91:C111"/>
    <mergeCell ref="D91:D111"/>
    <mergeCell ref="B90:B111"/>
    <mergeCell ref="J111:K113"/>
    <mergeCell ref="A90:A111"/>
    <mergeCell ref="F91:G91"/>
    <mergeCell ref="J91:K91"/>
    <mergeCell ref="F106:G106"/>
    <mergeCell ref="J106:K106"/>
    <mergeCell ref="F104:G104"/>
    <mergeCell ref="J104:K104"/>
    <mergeCell ref="F96:G96"/>
    <mergeCell ref="J96:K96"/>
    <mergeCell ref="F109:G109"/>
    <mergeCell ref="J109:K109"/>
    <mergeCell ref="L106:M106"/>
    <mergeCell ref="N106:O106"/>
    <mergeCell ref="P106:Q106"/>
    <mergeCell ref="F107:G107"/>
    <mergeCell ref="F108:G108"/>
    <mergeCell ref="F110:G110"/>
    <mergeCell ref="J107:K107"/>
    <mergeCell ref="P107:Q107"/>
    <mergeCell ref="P108:Q108"/>
    <mergeCell ref="P110:Q110"/>
    <mergeCell ref="L107:M107"/>
    <mergeCell ref="L108:M108"/>
    <mergeCell ref="L110:M110"/>
    <mergeCell ref="N107:O107"/>
    <mergeCell ref="N108:O108"/>
    <mergeCell ref="N110:O110"/>
    <mergeCell ref="L109:M109"/>
    <mergeCell ref="N109:O109"/>
    <mergeCell ref="P109:Q109"/>
    <mergeCell ref="L104:M104"/>
    <mergeCell ref="N104:O104"/>
    <mergeCell ref="P104:Q104"/>
    <mergeCell ref="F105:G105"/>
    <mergeCell ref="J105:K105"/>
    <mergeCell ref="L105:M105"/>
    <mergeCell ref="N105:O105"/>
    <mergeCell ref="P105:Q105"/>
    <mergeCell ref="F102:G102"/>
    <mergeCell ref="J102:K102"/>
    <mergeCell ref="L102:M102"/>
    <mergeCell ref="N102:O102"/>
    <mergeCell ref="P102:Q102"/>
    <mergeCell ref="F103:G103"/>
    <mergeCell ref="J103:K103"/>
    <mergeCell ref="L103:M103"/>
    <mergeCell ref="N103:O103"/>
    <mergeCell ref="P103:Q103"/>
    <mergeCell ref="P98:Q98"/>
    <mergeCell ref="P99:Q99"/>
    <mergeCell ref="P100:Q100"/>
    <mergeCell ref="F101:G101"/>
    <mergeCell ref="J101:K101"/>
    <mergeCell ref="L101:M101"/>
    <mergeCell ref="N101:O101"/>
    <mergeCell ref="P101:Q101"/>
    <mergeCell ref="L98:M98"/>
    <mergeCell ref="L99:M99"/>
    <mergeCell ref="L100:M100"/>
    <mergeCell ref="N98:O98"/>
    <mergeCell ref="N99:O99"/>
    <mergeCell ref="N100:O100"/>
    <mergeCell ref="F98:G98"/>
    <mergeCell ref="F99:G99"/>
    <mergeCell ref="F100:G100"/>
    <mergeCell ref="J98:K98"/>
    <mergeCell ref="J99:K99"/>
    <mergeCell ref="J100:K100"/>
    <mergeCell ref="L96:M96"/>
    <mergeCell ref="N96:O96"/>
    <mergeCell ref="P96:Q96"/>
    <mergeCell ref="F97:G97"/>
    <mergeCell ref="J97:K97"/>
    <mergeCell ref="L97:M97"/>
    <mergeCell ref="N97:O97"/>
    <mergeCell ref="P97:Q97"/>
    <mergeCell ref="F94:G94"/>
    <mergeCell ref="J94:K94"/>
    <mergeCell ref="L94:M94"/>
    <mergeCell ref="N94:O94"/>
    <mergeCell ref="P94:Q94"/>
    <mergeCell ref="F95:G95"/>
    <mergeCell ref="J95:K95"/>
    <mergeCell ref="L95:M95"/>
    <mergeCell ref="N95:O95"/>
    <mergeCell ref="P95:Q95"/>
    <mergeCell ref="P86:Q87"/>
    <mergeCell ref="N92:O92"/>
    <mergeCell ref="P90:Q90"/>
    <mergeCell ref="P92:Q92"/>
    <mergeCell ref="F93:G93"/>
    <mergeCell ref="J93:K93"/>
    <mergeCell ref="L93:M93"/>
    <mergeCell ref="N93:O93"/>
    <mergeCell ref="P93:Q93"/>
    <mergeCell ref="P89:Q89"/>
    <mergeCell ref="F90:G90"/>
    <mergeCell ref="F92:G92"/>
    <mergeCell ref="J90:K90"/>
    <mergeCell ref="J92:K92"/>
    <mergeCell ref="L90:M90"/>
    <mergeCell ref="L92:M92"/>
    <mergeCell ref="N90:O90"/>
    <mergeCell ref="F89:G89"/>
    <mergeCell ref="J89:K89"/>
    <mergeCell ref="L89:M89"/>
    <mergeCell ref="N89:O89"/>
    <mergeCell ref="L91:M91"/>
    <mergeCell ref="N91:O91"/>
    <mergeCell ref="P91:Q91"/>
    <mergeCell ref="A87:A89"/>
    <mergeCell ref="B87:B89"/>
    <mergeCell ref="C87:C88"/>
    <mergeCell ref="D87:D88"/>
    <mergeCell ref="E86:E87"/>
    <mergeCell ref="F86:G87"/>
    <mergeCell ref="F88:G88"/>
    <mergeCell ref="P84:Q84"/>
    <mergeCell ref="F85:G85"/>
    <mergeCell ref="J85:K85"/>
    <mergeCell ref="L85:M85"/>
    <mergeCell ref="N85:O85"/>
    <mergeCell ref="P85:Q85"/>
    <mergeCell ref="A83:A86"/>
    <mergeCell ref="B83:B86"/>
    <mergeCell ref="J88:K88"/>
    <mergeCell ref="L88:M88"/>
    <mergeCell ref="N88:O88"/>
    <mergeCell ref="P88:Q88"/>
    <mergeCell ref="H86:H87"/>
    <mergeCell ref="I86:I87"/>
    <mergeCell ref="J86:K87"/>
    <mergeCell ref="L86:M87"/>
    <mergeCell ref="N86:O87"/>
    <mergeCell ref="P78:Q78"/>
    <mergeCell ref="P82:Q82"/>
    <mergeCell ref="C84:C86"/>
    <mergeCell ref="D84:D86"/>
    <mergeCell ref="F83:G83"/>
    <mergeCell ref="J83:K83"/>
    <mergeCell ref="L83:M83"/>
    <mergeCell ref="N83:O83"/>
    <mergeCell ref="P83:Q83"/>
    <mergeCell ref="F84:G84"/>
    <mergeCell ref="J84:K84"/>
    <mergeCell ref="F82:G82"/>
    <mergeCell ref="J82:K82"/>
    <mergeCell ref="L82:M82"/>
    <mergeCell ref="N82:O82"/>
    <mergeCell ref="L84:M84"/>
    <mergeCell ref="N84:O84"/>
    <mergeCell ref="P79:Q79"/>
    <mergeCell ref="F80:G80"/>
    <mergeCell ref="J80:K80"/>
    <mergeCell ref="L80:M80"/>
    <mergeCell ref="N80:O80"/>
    <mergeCell ref="P80:Q80"/>
    <mergeCell ref="F81:G81"/>
    <mergeCell ref="J81:K81"/>
    <mergeCell ref="L81:M81"/>
    <mergeCell ref="N81:O81"/>
    <mergeCell ref="P81:Q81"/>
    <mergeCell ref="P74:Q74"/>
    <mergeCell ref="P75:Q75"/>
    <mergeCell ref="P76:Q76"/>
    <mergeCell ref="P77:Q77"/>
    <mergeCell ref="A79:A82"/>
    <mergeCell ref="B79:B82"/>
    <mergeCell ref="F78:G78"/>
    <mergeCell ref="J78:K78"/>
    <mergeCell ref="L78:M78"/>
    <mergeCell ref="N78:O78"/>
    <mergeCell ref="L74:M74"/>
    <mergeCell ref="L75:M75"/>
    <mergeCell ref="L76:M76"/>
    <mergeCell ref="L77:M77"/>
    <mergeCell ref="N74:O74"/>
    <mergeCell ref="N75:O75"/>
    <mergeCell ref="N76:O76"/>
    <mergeCell ref="N77:O77"/>
    <mergeCell ref="C80:C82"/>
    <mergeCell ref="D80:D82"/>
    <mergeCell ref="F79:G79"/>
    <mergeCell ref="J79:K79"/>
    <mergeCell ref="L79:M79"/>
    <mergeCell ref="N79:O79"/>
    <mergeCell ref="F75:G75"/>
    <mergeCell ref="F76:G76"/>
    <mergeCell ref="F77:G77"/>
    <mergeCell ref="J74:K74"/>
    <mergeCell ref="J75:K75"/>
    <mergeCell ref="J76:K76"/>
    <mergeCell ref="J77:K77"/>
    <mergeCell ref="F73:G73"/>
    <mergeCell ref="C64:C74"/>
    <mergeCell ref="D64:D74"/>
    <mergeCell ref="J71:K71"/>
    <mergeCell ref="F71:G71"/>
    <mergeCell ref="L73:M73"/>
    <mergeCell ref="N72:O72"/>
    <mergeCell ref="N73:O73"/>
    <mergeCell ref="P66:Q66"/>
    <mergeCell ref="P67:Q67"/>
    <mergeCell ref="P68:Q68"/>
    <mergeCell ref="P69:Q69"/>
    <mergeCell ref="P70:Q70"/>
    <mergeCell ref="P73:Q73"/>
    <mergeCell ref="P71:Q71"/>
    <mergeCell ref="N71:O71"/>
    <mergeCell ref="L71:M71"/>
    <mergeCell ref="P72:Q72"/>
    <mergeCell ref="L66:M66"/>
    <mergeCell ref="L67:M67"/>
    <mergeCell ref="L68:M68"/>
    <mergeCell ref="L69:M69"/>
    <mergeCell ref="L70:M70"/>
    <mergeCell ref="N66:O66"/>
    <mergeCell ref="N67:O67"/>
    <mergeCell ref="N68:O68"/>
    <mergeCell ref="N69:O69"/>
    <mergeCell ref="N70:O70"/>
    <mergeCell ref="L72:M72"/>
    <mergeCell ref="P63:Q63"/>
    <mergeCell ref="E64:E65"/>
    <mergeCell ref="F64:G65"/>
    <mergeCell ref="H64:H65"/>
    <mergeCell ref="I64:I65"/>
    <mergeCell ref="J64:K65"/>
    <mergeCell ref="L64:M65"/>
    <mergeCell ref="N64:O65"/>
    <mergeCell ref="P64:Q65"/>
    <mergeCell ref="F63:G63"/>
    <mergeCell ref="J63:K63"/>
    <mergeCell ref="L63:M63"/>
    <mergeCell ref="N63:O63"/>
    <mergeCell ref="A58:A78"/>
    <mergeCell ref="B58:B78"/>
    <mergeCell ref="C58:C63"/>
    <mergeCell ref="D58:D63"/>
    <mergeCell ref="E57:E62"/>
    <mergeCell ref="F57:G62"/>
    <mergeCell ref="H57:H62"/>
    <mergeCell ref="I57:I62"/>
    <mergeCell ref="J57:K62"/>
    <mergeCell ref="F72:G72"/>
    <mergeCell ref="F70:G70"/>
    <mergeCell ref="J66:K66"/>
    <mergeCell ref="J67:K67"/>
    <mergeCell ref="J68:K68"/>
    <mergeCell ref="J69:K69"/>
    <mergeCell ref="J70:K70"/>
    <mergeCell ref="F66:G66"/>
    <mergeCell ref="F67:G67"/>
    <mergeCell ref="F68:G68"/>
    <mergeCell ref="F69:G69"/>
    <mergeCell ref="J72:K72"/>
    <mergeCell ref="J73:K73"/>
    <mergeCell ref="C75:C78"/>
    <mergeCell ref="F74:G74"/>
    <mergeCell ref="L57:M62"/>
    <mergeCell ref="N57:O62"/>
    <mergeCell ref="P56:Q56"/>
    <mergeCell ref="P57:Q62"/>
    <mergeCell ref="L53:M53"/>
    <mergeCell ref="L54:M54"/>
    <mergeCell ref="L56:M56"/>
    <mergeCell ref="N52:O52"/>
    <mergeCell ref="N53:O53"/>
    <mergeCell ref="L52:M52"/>
    <mergeCell ref="N54:O54"/>
    <mergeCell ref="N56:O56"/>
    <mergeCell ref="J52:K52"/>
    <mergeCell ref="J53:K53"/>
    <mergeCell ref="J54:K54"/>
    <mergeCell ref="J56:K56"/>
    <mergeCell ref="P52:Q52"/>
    <mergeCell ref="P53:Q53"/>
    <mergeCell ref="P54:Q54"/>
    <mergeCell ref="J55:K55"/>
    <mergeCell ref="L55:M55"/>
    <mergeCell ref="N55:O55"/>
    <mergeCell ref="P55:Q55"/>
    <mergeCell ref="L49:M49"/>
    <mergeCell ref="L50:M50"/>
    <mergeCell ref="L51:M51"/>
    <mergeCell ref="P47:Q47"/>
    <mergeCell ref="P48:Q48"/>
    <mergeCell ref="P49:Q49"/>
    <mergeCell ref="P50:Q50"/>
    <mergeCell ref="P51:Q51"/>
    <mergeCell ref="J47:K47"/>
    <mergeCell ref="J48:K48"/>
    <mergeCell ref="J49:K49"/>
    <mergeCell ref="J50:K50"/>
    <mergeCell ref="J51:K51"/>
    <mergeCell ref="A44:A46"/>
    <mergeCell ref="B44:B46"/>
    <mergeCell ref="F43:G43"/>
    <mergeCell ref="J43:K43"/>
    <mergeCell ref="L43:M43"/>
    <mergeCell ref="N43:O43"/>
    <mergeCell ref="F45:G45"/>
    <mergeCell ref="J45:K45"/>
    <mergeCell ref="L45:M45"/>
    <mergeCell ref="N45:O45"/>
    <mergeCell ref="F44:G44"/>
    <mergeCell ref="J44:K44"/>
    <mergeCell ref="L44:M44"/>
    <mergeCell ref="N44:O44"/>
    <mergeCell ref="L33:M33"/>
    <mergeCell ref="C38:C43"/>
    <mergeCell ref="D38:D43"/>
    <mergeCell ref="F37:G37"/>
    <mergeCell ref="F38:G38"/>
    <mergeCell ref="F39:G39"/>
    <mergeCell ref="F40:G40"/>
    <mergeCell ref="F42:G42"/>
    <mergeCell ref="P32:Q32"/>
    <mergeCell ref="P33:Q33"/>
    <mergeCell ref="P34:Q34"/>
    <mergeCell ref="P35:Q35"/>
    <mergeCell ref="L34:M34"/>
    <mergeCell ref="L35:M35"/>
    <mergeCell ref="F35:G35"/>
    <mergeCell ref="J37:K37"/>
    <mergeCell ref="J38:K38"/>
    <mergeCell ref="J39:K39"/>
    <mergeCell ref="J40:K40"/>
    <mergeCell ref="J42:K42"/>
    <mergeCell ref="L37:M37"/>
    <mergeCell ref="L38:M38"/>
    <mergeCell ref="L39:M39"/>
    <mergeCell ref="L40:M40"/>
    <mergeCell ref="J24:K24"/>
    <mergeCell ref="A37:A43"/>
    <mergeCell ref="F36:G36"/>
    <mergeCell ref="J36:K36"/>
    <mergeCell ref="L36:M36"/>
    <mergeCell ref="N36:O36"/>
    <mergeCell ref="P36:Q36"/>
    <mergeCell ref="N35:O35"/>
    <mergeCell ref="P23:Q23"/>
    <mergeCell ref="P24:Q24"/>
    <mergeCell ref="P25:Q25"/>
    <mergeCell ref="P26:Q26"/>
    <mergeCell ref="P27:Q27"/>
    <mergeCell ref="P28:Q28"/>
    <mergeCell ref="P29:Q29"/>
    <mergeCell ref="P30:Q30"/>
    <mergeCell ref="P31:Q31"/>
    <mergeCell ref="N29:O29"/>
    <mergeCell ref="N30:O30"/>
    <mergeCell ref="N31:O31"/>
    <mergeCell ref="N32:O32"/>
    <mergeCell ref="N33:O33"/>
    <mergeCell ref="N34:O34"/>
    <mergeCell ref="L32:M32"/>
    <mergeCell ref="F34:G34"/>
    <mergeCell ref="N23:O23"/>
    <mergeCell ref="N24:O24"/>
    <mergeCell ref="N25:O25"/>
    <mergeCell ref="N26:O26"/>
    <mergeCell ref="N27:O27"/>
    <mergeCell ref="N28:O28"/>
    <mergeCell ref="J35:K35"/>
    <mergeCell ref="L23:M23"/>
    <mergeCell ref="L24:M24"/>
    <mergeCell ref="L25:M25"/>
    <mergeCell ref="L26:M26"/>
    <mergeCell ref="L27:M27"/>
    <mergeCell ref="L28:M28"/>
    <mergeCell ref="L29:M29"/>
    <mergeCell ref="L30:M30"/>
    <mergeCell ref="L31:M31"/>
    <mergeCell ref="J29:K29"/>
    <mergeCell ref="J30:K30"/>
    <mergeCell ref="J31:K31"/>
    <mergeCell ref="J32:K32"/>
    <mergeCell ref="J33:K33"/>
    <mergeCell ref="J34:K34"/>
    <mergeCell ref="J23:K23"/>
    <mergeCell ref="A22:A36"/>
    <mergeCell ref="B22:B36"/>
    <mergeCell ref="F22:G22"/>
    <mergeCell ref="J22:K22"/>
    <mergeCell ref="L22:M22"/>
    <mergeCell ref="N22:O22"/>
    <mergeCell ref="P22:Q22"/>
    <mergeCell ref="C23:C36"/>
    <mergeCell ref="D23:D36"/>
    <mergeCell ref="F23:G23"/>
    <mergeCell ref="F24:G24"/>
    <mergeCell ref="F25:G25"/>
    <mergeCell ref="F26:G26"/>
    <mergeCell ref="F27:G27"/>
    <mergeCell ref="F28:G28"/>
    <mergeCell ref="F29:G29"/>
    <mergeCell ref="J25:K25"/>
    <mergeCell ref="J26:K26"/>
    <mergeCell ref="J27:K27"/>
    <mergeCell ref="J28:K28"/>
    <mergeCell ref="F30:G30"/>
    <mergeCell ref="F31:G31"/>
    <mergeCell ref="F32:G32"/>
    <mergeCell ref="F33:G33"/>
    <mergeCell ref="E15:E19"/>
    <mergeCell ref="F15:G19"/>
    <mergeCell ref="H15:H19"/>
    <mergeCell ref="I15:I19"/>
    <mergeCell ref="J15:K19"/>
    <mergeCell ref="L15:M19"/>
    <mergeCell ref="N15:O19"/>
    <mergeCell ref="P15:Q19"/>
    <mergeCell ref="A20:A21"/>
    <mergeCell ref="B20:B21"/>
    <mergeCell ref="F20:G20"/>
    <mergeCell ref="J20:K20"/>
    <mergeCell ref="L20:M20"/>
    <mergeCell ref="N20:O20"/>
    <mergeCell ref="P20:Q20"/>
    <mergeCell ref="F21:G21"/>
    <mergeCell ref="J21:K21"/>
    <mergeCell ref="L21:M21"/>
    <mergeCell ref="N21:O21"/>
    <mergeCell ref="P21:Q21"/>
    <mergeCell ref="P12:Q12"/>
    <mergeCell ref="A13:A19"/>
    <mergeCell ref="B13:B19"/>
    <mergeCell ref="F13:G13"/>
    <mergeCell ref="J13:K13"/>
    <mergeCell ref="L13:M13"/>
    <mergeCell ref="N13:O13"/>
    <mergeCell ref="P13:Q13"/>
    <mergeCell ref="F14:G14"/>
    <mergeCell ref="J14:K14"/>
    <mergeCell ref="A10:A12"/>
    <mergeCell ref="B10:B12"/>
    <mergeCell ref="C10:C12"/>
    <mergeCell ref="D10:H11"/>
    <mergeCell ref="I10:Q10"/>
    <mergeCell ref="I11:Q11"/>
    <mergeCell ref="F12:G12"/>
    <mergeCell ref="J12:K12"/>
    <mergeCell ref="L12:M12"/>
    <mergeCell ref="N12:O12"/>
    <mergeCell ref="L14:M14"/>
    <mergeCell ref="N14:O14"/>
    <mergeCell ref="P14:Q14"/>
    <mergeCell ref="C15:C19"/>
    <mergeCell ref="F55:G55"/>
    <mergeCell ref="L42:M42"/>
    <mergeCell ref="N37:O37"/>
    <mergeCell ref="N38:O38"/>
    <mergeCell ref="N39:O39"/>
    <mergeCell ref="N40:O40"/>
    <mergeCell ref="N42:O42"/>
    <mergeCell ref="P37:Q37"/>
    <mergeCell ref="P38:Q38"/>
    <mergeCell ref="P39:Q39"/>
    <mergeCell ref="P40:Q40"/>
    <mergeCell ref="P42:Q42"/>
    <mergeCell ref="N46:O46"/>
    <mergeCell ref="P46:Q46"/>
    <mergeCell ref="P45:Q45"/>
    <mergeCell ref="N47:O47"/>
    <mergeCell ref="N48:O48"/>
    <mergeCell ref="N49:O49"/>
    <mergeCell ref="N50:O50"/>
    <mergeCell ref="N51:O51"/>
    <mergeCell ref="L47:M47"/>
    <mergeCell ref="L48:M48"/>
    <mergeCell ref="P43:Q43"/>
    <mergeCell ref="P44:Q44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2015-08-13T07:35:21Z</dcterms:modified>
</cp:coreProperties>
</file>