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Лист1!$B$5:$P$214</definedName>
  </definedNames>
  <calcPr calcId="125725" calcOnSave="0"/>
</workbook>
</file>

<file path=xl/calcChain.xml><?xml version="1.0" encoding="utf-8"?>
<calcChain xmlns="http://schemas.openxmlformats.org/spreadsheetml/2006/main">
  <c r="P69" i="1"/>
  <c r="N17"/>
  <c r="O17"/>
  <c r="M17"/>
  <c r="M18"/>
  <c r="M166"/>
  <c r="P70"/>
  <c r="N119"/>
  <c r="O119"/>
  <c r="M119"/>
  <c r="N89"/>
  <c r="O89"/>
  <c r="M89"/>
  <c r="N72"/>
  <c r="O72"/>
  <c r="M72"/>
  <c r="N53"/>
  <c r="O53"/>
  <c r="M53"/>
  <c r="P64"/>
  <c r="J22"/>
  <c r="L22"/>
  <c r="M22"/>
  <c r="N22"/>
  <c r="O22"/>
  <c r="P23"/>
  <c r="P24"/>
  <c r="P25"/>
  <c r="P26"/>
  <c r="P28"/>
  <c r="P29"/>
  <c r="P30"/>
  <c r="P31"/>
  <c r="P32"/>
  <c r="P33"/>
  <c r="P34"/>
  <c r="P35"/>
  <c r="K36"/>
  <c r="K22" s="1"/>
  <c r="P37"/>
  <c r="P38"/>
  <c r="P39"/>
  <c r="P40"/>
  <c r="P41"/>
  <c r="P42"/>
  <c r="P43"/>
  <c r="P44"/>
  <c r="P45"/>
  <c r="P46"/>
  <c r="P47"/>
  <c r="P48"/>
  <c r="P49"/>
  <c r="P50"/>
  <c r="P51"/>
  <c r="P52"/>
  <c r="P17" l="1"/>
  <c r="P22"/>
  <c r="P36"/>
  <c r="P124"/>
  <c r="P106"/>
  <c r="P107"/>
  <c r="P108"/>
  <c r="P109"/>
  <c r="P87"/>
  <c r="P88"/>
  <c r="P123" l="1"/>
  <c r="P125"/>
  <c r="P126"/>
  <c r="P127"/>
  <c r="P128"/>
  <c r="P129"/>
  <c r="P130"/>
  <c r="P131"/>
  <c r="P132"/>
  <c r="P133"/>
  <c r="P134"/>
  <c r="P135"/>
  <c r="P136"/>
  <c r="P137"/>
  <c r="P138"/>
  <c r="P139"/>
  <c r="P140"/>
  <c r="P141"/>
  <c r="P142"/>
  <c r="P143"/>
  <c r="P144"/>
  <c r="P145"/>
  <c r="P146"/>
  <c r="P147"/>
  <c r="P148"/>
  <c r="P149"/>
  <c r="P150"/>
  <c r="P151"/>
  <c r="P122"/>
  <c r="O115"/>
  <c r="P116"/>
  <c r="P115" s="1"/>
  <c r="P91"/>
  <c r="P92"/>
  <c r="P93"/>
  <c r="P94"/>
  <c r="P95"/>
  <c r="P96"/>
  <c r="P97"/>
  <c r="P98"/>
  <c r="P99"/>
  <c r="P100"/>
  <c r="P101"/>
  <c r="P102"/>
  <c r="P103"/>
  <c r="P104"/>
  <c r="P105"/>
  <c r="P110"/>
  <c r="P111"/>
  <c r="P112"/>
  <c r="P90"/>
  <c r="P75"/>
  <c r="P76"/>
  <c r="P77"/>
  <c r="P78"/>
  <c r="P79"/>
  <c r="P80"/>
  <c r="P81"/>
  <c r="P82"/>
  <c r="P83"/>
  <c r="P84"/>
  <c r="P85"/>
  <c r="P86"/>
  <c r="P74"/>
  <c r="P73"/>
  <c r="P63"/>
  <c r="P55"/>
  <c r="P56"/>
  <c r="P57"/>
  <c r="P58"/>
  <c r="P59"/>
  <c r="P60"/>
  <c r="P61"/>
  <c r="P62"/>
  <c r="P54"/>
  <c r="P194"/>
  <c r="P193"/>
  <c r="P192"/>
  <c r="P191"/>
  <c r="P190"/>
  <c r="P189"/>
  <c r="P188"/>
  <c r="M187"/>
  <c r="L187"/>
  <c r="K187"/>
  <c r="J187"/>
  <c r="I187"/>
  <c r="P186"/>
  <c r="P185"/>
  <c r="P184"/>
  <c r="O183"/>
  <c r="N183"/>
  <c r="N181" s="1"/>
  <c r="N16" s="1"/>
  <c r="M183"/>
  <c r="M181" s="1"/>
  <c r="M16" s="1"/>
  <c r="L183"/>
  <c r="K183"/>
  <c r="J183"/>
  <c r="J182" s="1"/>
  <c r="J181" s="1"/>
  <c r="I183"/>
  <c r="O181"/>
  <c r="O16" s="1"/>
  <c r="L119"/>
  <c r="L89"/>
  <c r="L72"/>
  <c r="L53"/>
  <c r="P169"/>
  <c r="O168"/>
  <c r="O166"/>
  <c r="O117"/>
  <c r="O68"/>
  <c r="I53"/>
  <c r="I71"/>
  <c r="J71"/>
  <c r="K71"/>
  <c r="L71"/>
  <c r="L68" s="1"/>
  <c r="M71"/>
  <c r="I119"/>
  <c r="K89"/>
  <c r="J89"/>
  <c r="I89"/>
  <c r="K72"/>
  <c r="J72"/>
  <c r="I72"/>
  <c r="K53"/>
  <c r="J53"/>
  <c r="P67"/>
  <c r="K69" l="1"/>
  <c r="I182"/>
  <c r="I181" s="1"/>
  <c r="L182"/>
  <c r="L181" s="1"/>
  <c r="K182"/>
  <c r="K181" s="1"/>
  <c r="P89"/>
  <c r="P72"/>
  <c r="P53"/>
  <c r="N68"/>
  <c r="P183"/>
  <c r="M68"/>
  <c r="P187"/>
  <c r="O20"/>
  <c r="I69"/>
  <c r="I68" s="1"/>
  <c r="J69"/>
  <c r="J68" s="1"/>
  <c r="K68"/>
  <c r="P71"/>
  <c r="M20" l="1"/>
  <c r="P21"/>
  <c r="P68"/>
  <c r="J115"/>
  <c r="K115"/>
  <c r="L115"/>
  <c r="M115"/>
  <c r="N115"/>
  <c r="I115"/>
  <c r="P19" l="1"/>
  <c r="N168"/>
  <c r="N166" l="1"/>
  <c r="N117"/>
  <c r="P121"/>
  <c r="K119" l="1"/>
  <c r="P120"/>
  <c r="P119" s="1"/>
  <c r="N20" l="1"/>
  <c r="P20" s="1"/>
  <c r="K21" l="1"/>
  <c r="K20" s="1"/>
  <c r="J168"/>
  <c r="J21" l="1"/>
  <c r="L168"/>
  <c r="J20" l="1"/>
  <c r="M168"/>
  <c r="K168"/>
  <c r="I168"/>
  <c r="P168" l="1"/>
  <c r="M172" l="1"/>
  <c r="P170"/>
  <c r="P171"/>
  <c r="M154"/>
  <c r="M152"/>
  <c r="M117" l="1"/>
  <c r="K172"/>
  <c r="L172"/>
  <c r="L167" s="1"/>
  <c r="J172"/>
  <c r="J167" s="1"/>
  <c r="J166" s="1"/>
  <c r="J18" s="1"/>
  <c r="I172"/>
  <c r="P179"/>
  <c r="P178"/>
  <c r="P177"/>
  <c r="P176"/>
  <c r="P175"/>
  <c r="P174"/>
  <c r="P173"/>
  <c r="K154"/>
  <c r="L154"/>
  <c r="J154"/>
  <c r="I154"/>
  <c r="P165"/>
  <c r="P164"/>
  <c r="P163"/>
  <c r="P162"/>
  <c r="P161"/>
  <c r="P160"/>
  <c r="P159"/>
  <c r="P158"/>
  <c r="P157"/>
  <c r="P156"/>
  <c r="P155"/>
  <c r="K152"/>
  <c r="L152"/>
  <c r="J152"/>
  <c r="I152"/>
  <c r="P153"/>
  <c r="J118" l="1"/>
  <c r="J117" s="1"/>
  <c r="K118"/>
  <c r="K117" s="1"/>
  <c r="K17" s="1"/>
  <c r="P154"/>
  <c r="K167"/>
  <c r="K166" s="1"/>
  <c r="K18" s="1"/>
  <c r="P18" s="1"/>
  <c r="P16" s="1"/>
  <c r="P172"/>
  <c r="I167"/>
  <c r="L166"/>
  <c r="I118"/>
  <c r="P152"/>
  <c r="L20"/>
  <c r="P167" l="1"/>
  <c r="I117"/>
  <c r="P118"/>
  <c r="K16"/>
  <c r="L117"/>
  <c r="J17"/>
  <c r="J16" s="1"/>
  <c r="I166"/>
  <c r="P166" s="1"/>
  <c r="P117" l="1"/>
  <c r="L16"/>
</calcChain>
</file>

<file path=xl/sharedStrings.xml><?xml version="1.0" encoding="utf-8"?>
<sst xmlns="http://schemas.openxmlformats.org/spreadsheetml/2006/main" count="552" uniqueCount="194">
  <si>
    <t>Статус (муниципальная программа, подпрограмма)</t>
  </si>
  <si>
    <t>Код бюджетной классификации</t>
  </si>
  <si>
    <t>ГРБС</t>
  </si>
  <si>
    <t>Рз Пр</t>
  </si>
  <si>
    <t>ЦСР</t>
  </si>
  <si>
    <t>Муниципальная программа</t>
  </si>
  <si>
    <t>всего расходные обязательства по программе</t>
  </si>
  <si>
    <t>Х</t>
  </si>
  <si>
    <t>О31</t>
  </si>
  <si>
    <t>в том числе по ГРБС: Администрация города Шарыпово</t>
  </si>
  <si>
    <t>ОО5</t>
  </si>
  <si>
    <t>Подпрограмма 1</t>
  </si>
  <si>
    <t>«Сохранение культурного наследия»</t>
  </si>
  <si>
    <t>Задача 1</t>
  </si>
  <si>
    <t>«Развитие библиотечного дела»</t>
  </si>
  <si>
    <t>О801</t>
  </si>
  <si>
    <t>О518521</t>
  </si>
  <si>
    <t>О518734</t>
  </si>
  <si>
    <t>О518748</t>
  </si>
  <si>
    <t>О517481</t>
  </si>
  <si>
    <t>О511022</t>
  </si>
  <si>
    <t>О518535</t>
  </si>
  <si>
    <t>О517488</t>
  </si>
  <si>
    <t>Задача 2</t>
  </si>
  <si>
    <t>«Развитие музейного дела»</t>
  </si>
  <si>
    <t>всего расходные обязательства</t>
  </si>
  <si>
    <t>О518522</t>
  </si>
  <si>
    <t>Подпрограмма 2</t>
  </si>
  <si>
    <t>«Поддержка искусства и народного творчества»</t>
  </si>
  <si>
    <t>в том числе по ГРБС: Муниципальное казенное учреждение «Управление капитального строительства»</t>
  </si>
  <si>
    <t>О528734</t>
  </si>
  <si>
    <t>О528748</t>
  </si>
  <si>
    <t>О527481</t>
  </si>
  <si>
    <t>О521022</t>
  </si>
  <si>
    <t>О528760</t>
  </si>
  <si>
    <t>О527483</t>
  </si>
  <si>
    <t>О528751</t>
  </si>
  <si>
    <t>О527426</t>
  </si>
  <si>
    <t>Задача 3</t>
  </si>
  <si>
    <t>«Сохранение и развитие традиционной народной культуры"</t>
  </si>
  <si>
    <t>"Поддержка творческих инициатив населения, творческих союзов и организаций"</t>
  </si>
  <si>
    <t>Задача 4</t>
  </si>
  <si>
    <t>"Организация и проведение культурных событий, в том числе на межрегиональном и международном уровне"</t>
  </si>
  <si>
    <t>Подпрограмма 3</t>
  </si>
  <si>
    <t>«Обеспечение условий реализации программы и прочие мероприятия»</t>
  </si>
  <si>
    <t>«Развитие системы непрерывного профессионального образования в области культуры»</t>
  </si>
  <si>
    <t>О702</t>
  </si>
  <si>
    <t>О804</t>
  </si>
  <si>
    <t>О538734</t>
  </si>
  <si>
    <t>О707</t>
  </si>
  <si>
    <t>О538510</t>
  </si>
  <si>
    <t>О538528</t>
  </si>
  <si>
    <t>О538579</t>
  </si>
  <si>
    <t>О538748</t>
  </si>
  <si>
    <t>О538788</t>
  </si>
  <si>
    <t>О531022</t>
  </si>
  <si>
    <t>«Внедрение информационно-комуникационных технологий в отрасли «культура», развитие информационных ресурсов»</t>
  </si>
  <si>
    <t>О538529</t>
  </si>
  <si>
    <t>О538531</t>
  </si>
  <si>
    <t>О538532</t>
  </si>
  <si>
    <t>О537488</t>
  </si>
  <si>
    <t>О538535</t>
  </si>
  <si>
    <t>О538533</t>
  </si>
  <si>
    <t>О538534</t>
  </si>
  <si>
    <t>О537485</t>
  </si>
  <si>
    <t>О538530</t>
  </si>
  <si>
    <t>«Развитие инфраструктуры отрасли «культура»</t>
  </si>
  <si>
    <t>Подпрограмма 4</t>
  </si>
  <si>
    <t>«Создание нормативных условий хранения архивных документов, исключающих их хищение и утрату»</t>
  </si>
  <si>
    <t>О113</t>
  </si>
  <si>
    <t>О547477</t>
  </si>
  <si>
    <t>О548535</t>
  </si>
  <si>
    <t>«Формирование современной информационно-технологической инфраструктуры архива города»</t>
  </si>
  <si>
    <t>О548536</t>
  </si>
  <si>
    <t>О547475</t>
  </si>
  <si>
    <t>О548731</t>
  </si>
  <si>
    <t>О547478</t>
  </si>
  <si>
    <t>О548732</t>
  </si>
  <si>
    <t>О547479</t>
  </si>
  <si>
    <t>О548733</t>
  </si>
  <si>
    <t>О518520,  0510085200</t>
  </si>
  <si>
    <t>О511021, 0510010210</t>
  </si>
  <si>
    <t>О518534, 05100L1440</t>
  </si>
  <si>
    <t>О518533, 0510085330</t>
  </si>
  <si>
    <t>О515144, 0510051440</t>
  </si>
  <si>
    <t>611, 612</t>
  </si>
  <si>
    <t>О518522, 0510085220</t>
  </si>
  <si>
    <t>О528523,  0520085230</t>
  </si>
  <si>
    <t>О528524,   0520085240</t>
  </si>
  <si>
    <t>О521021,   0520010210</t>
  </si>
  <si>
    <t>О521021, 0520010210</t>
  </si>
  <si>
    <t>О538527,  0530085270</t>
  </si>
  <si>
    <t>О538526, 0530085260</t>
  </si>
  <si>
    <t>О538516,   0530085160</t>
  </si>
  <si>
    <t>О521031, 0520010310</t>
  </si>
  <si>
    <t>О521032, 0520010320</t>
  </si>
  <si>
    <t>О531031, 0530010310</t>
  </si>
  <si>
    <t>О531032,   0530010320</t>
  </si>
  <si>
    <t>О547519, 0540075190</t>
  </si>
  <si>
    <t>О510085180</t>
  </si>
  <si>
    <t>0510010220</t>
  </si>
  <si>
    <t>О510074880</t>
  </si>
  <si>
    <t>0520010220</t>
  </si>
  <si>
    <t>0530010220</t>
  </si>
  <si>
    <t>О537482</t>
  </si>
  <si>
    <t>О517511, 0510075110</t>
  </si>
  <si>
    <t>О5100S4490</t>
  </si>
  <si>
    <t>О5100S4810</t>
  </si>
  <si>
    <t>О5100S4880</t>
  </si>
  <si>
    <t>О5100S4800</t>
  </si>
  <si>
    <t>О527511, 0520075110</t>
  </si>
  <si>
    <t>О5200S4810</t>
  </si>
  <si>
    <t>621, 622</t>
  </si>
  <si>
    <t>О537511, 05300075110</t>
  </si>
  <si>
    <t>111, 112, 119, 244</t>
  </si>
  <si>
    <t>О5300S4810</t>
  </si>
  <si>
    <t xml:space="preserve">2016 год </t>
  </si>
  <si>
    <t>2014 год</t>
  </si>
  <si>
    <t>2015 год</t>
  </si>
  <si>
    <t xml:space="preserve">2017 год </t>
  </si>
  <si>
    <t>121, 129, 244</t>
  </si>
  <si>
    <t>ВР</t>
  </si>
  <si>
    <t>всего расходные обязательства по подпрограмме</t>
  </si>
  <si>
    <t>Расходы, в том числе по годам реализации программы (тыс.руб.)</t>
  </si>
  <si>
    <t>в том числе по ГРБС: Отдел культуры администрации города Шарыпово</t>
  </si>
  <si>
    <t xml:space="preserve"> утвержденной постановлением Администрации города Шарыпово</t>
  </si>
  <si>
    <t xml:space="preserve">администрации города Шарыпово                                                                                      </t>
  </si>
  <si>
    <t>в том числе по ГРБС: МКУ "СГХ"</t>
  </si>
  <si>
    <t>в том числе по ГРБС: Муниципальное казенное учреждение «Служба городского хозяйства»</t>
  </si>
  <si>
    <t>0520088210</t>
  </si>
  <si>
    <t>0520087110</t>
  </si>
  <si>
    <t>О5100L5190</t>
  </si>
  <si>
    <t>О703</t>
  </si>
  <si>
    <t>О530010210</t>
  </si>
  <si>
    <t>О530010220</t>
  </si>
  <si>
    <t>О530010310</t>
  </si>
  <si>
    <t>О510010310</t>
  </si>
  <si>
    <t>в том числе по ГРБС: администрация города Шарыпово</t>
  </si>
  <si>
    <t>в том числе по ГРБС:  Отдел культуры администрации города Шарыпово</t>
  </si>
  <si>
    <t>О510010440</t>
  </si>
  <si>
    <t>130, 180</t>
  </si>
  <si>
    <t>О3150000000510</t>
  </si>
  <si>
    <t>О3150000000520</t>
  </si>
  <si>
    <t>О3150000000530</t>
  </si>
  <si>
    <t>О5100R5190</t>
  </si>
  <si>
    <t>О5100S5190</t>
  </si>
  <si>
    <t>0520010320</t>
  </si>
  <si>
    <t>0520010460</t>
  </si>
  <si>
    <t>0520088410</t>
  </si>
  <si>
    <t>0520088420</t>
  </si>
  <si>
    <t>О530010470</t>
  </si>
  <si>
    <t>С.Н.Гроза</t>
  </si>
  <si>
    <t>О510010460</t>
  </si>
  <si>
    <t>О510074810</t>
  </si>
  <si>
    <t>О520010460</t>
  </si>
  <si>
    <t>О5200R558T</t>
  </si>
  <si>
    <t>05200L558Ц</t>
  </si>
  <si>
    <t>05200S558Ц</t>
  </si>
  <si>
    <t>05200S449Ц</t>
  </si>
  <si>
    <t>05200R558Ц</t>
  </si>
  <si>
    <t>О530010420</t>
  </si>
  <si>
    <t>Подпрограмма 5</t>
  </si>
  <si>
    <t>«Гармонизация межнациональных отношений на территории муниципального образования города Шарыпово</t>
  </si>
  <si>
    <t>"Содействие укреплению гражданского единства и гармонизации межнациональных отношений"</t>
  </si>
  <si>
    <t>"Формирование позитивного имиджа города Шарыпово как территории, комфортной для проживания представителей различных национальностей"</t>
  </si>
  <si>
    <t>03150000000510</t>
  </si>
  <si>
    <t>130,180</t>
  </si>
  <si>
    <t xml:space="preserve">"Приложение № 6 к муниципальной программе "Развитие культуры" </t>
  </si>
  <si>
    <t>О527511, 0520075110, 052007511В</t>
  </si>
  <si>
    <t>О528525, 0520085250, 052008525В</t>
  </si>
  <si>
    <t>О531021,  0530010210. 053001021Р</t>
  </si>
  <si>
    <t>О530075110, 053008527П</t>
  </si>
  <si>
    <t>О530075110, 053007511 П</t>
  </si>
  <si>
    <t>О530085270, 053008527П</t>
  </si>
  <si>
    <t>121,122,129,244,852;853</t>
  </si>
  <si>
    <t>611; 111; 119</t>
  </si>
  <si>
    <t>611; 111;119</t>
  </si>
  <si>
    <t>611;111;119</t>
  </si>
  <si>
    <t xml:space="preserve">Начальник Отдела культуры </t>
  </si>
  <si>
    <t>« Развитие культуры» на 2014-2021 гг.</t>
  </si>
  <si>
    <t>«Развитие архивного дела в муниципальном образовании  город Шарыпово»</t>
  </si>
  <si>
    <t>№п/п</t>
  </si>
  <si>
    <t>Наименование главного распорядителя бюджетных средств (далее ГРБС)</t>
  </si>
  <si>
    <t>Наименование  муниципальной программы, подпрограммы</t>
  </si>
  <si>
    <t>От 12.10.2018г. №249</t>
  </si>
  <si>
    <t>Информация о ресурсном обеспечении муниципальной программы муниципального образования города Шарыпово Красноярского края за счет средств бюджета города Шарыпово, в том числе средств, поступивших из бюджетов других уровней бюджетной системы и бюджетов государственных внебюджетных фондов</t>
  </si>
  <si>
    <t>план</t>
  </si>
  <si>
    <t>2019г</t>
  </si>
  <si>
    <t>2020г</t>
  </si>
  <si>
    <t>2021г</t>
  </si>
  <si>
    <t>Итого на очередной финансовый год и плановый период</t>
  </si>
  <si>
    <t>(тыс.рублей)</t>
  </si>
  <si>
    <t>Приложение №1 к Постановлению Администрации города Шарыпово</t>
  </si>
  <si>
    <t>от "26" апреля 2019г №92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</si>
</sst>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0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 applyFill="1"/>
    <xf numFmtId="0" fontId="5" fillId="0" borderId="0" xfId="0" applyFont="1" applyFill="1" applyAlignment="1"/>
    <xf numFmtId="0" fontId="3" fillId="0" borderId="0" xfId="0" applyFont="1" applyFill="1" applyAlignment="1"/>
    <xf numFmtId="0" fontId="3" fillId="0" borderId="0" xfId="0" applyFont="1" applyFill="1" applyAlignment="1">
      <alignment vertical="center"/>
    </xf>
    <xf numFmtId="164" fontId="4" fillId="2" borderId="1" xfId="1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center"/>
    </xf>
    <xf numFmtId="164" fontId="6" fillId="2" borderId="1" xfId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vertical="center" wrapText="1"/>
    </xf>
    <xf numFmtId="164" fontId="3" fillId="2" borderId="1" xfId="1" applyFont="1" applyFill="1" applyBorder="1" applyAlignment="1">
      <alignment vertical="top" wrapText="1"/>
    </xf>
    <xf numFmtId="164" fontId="3" fillId="2" borderId="3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/>
    </xf>
    <xf numFmtId="164" fontId="3" fillId="2" borderId="1" xfId="1" applyFont="1" applyFill="1" applyBorder="1" applyAlignment="1">
      <alignment horizontal="center" vertical="top"/>
    </xf>
    <xf numFmtId="164" fontId="3" fillId="2" borderId="2" xfId="1" applyFont="1" applyFill="1" applyBorder="1" applyAlignment="1">
      <alignment horizontal="center" vertical="top"/>
    </xf>
    <xf numFmtId="164" fontId="3" fillId="2" borderId="2" xfId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/>
    </xf>
    <xf numFmtId="164" fontId="3" fillId="2" borderId="1" xfId="1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164" fontId="3" fillId="2" borderId="0" xfId="1" applyFont="1" applyFill="1" applyBorder="1" applyAlignment="1">
      <alignment vertical="top"/>
    </xf>
    <xf numFmtId="164" fontId="3" fillId="2" borderId="0" xfId="1" applyFont="1" applyFill="1" applyBorder="1" applyAlignment="1">
      <alignment vertical="center" wrapText="1"/>
    </xf>
    <xf numFmtId="164" fontId="3" fillId="2" borderId="0" xfId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0" xfId="0" applyFont="1" applyFill="1" applyAlignment="1"/>
    <xf numFmtId="0" fontId="3" fillId="2" borderId="0" xfId="0" applyFont="1" applyFill="1"/>
    <xf numFmtId="0" fontId="5" fillId="2" borderId="0" xfId="0" applyFont="1" applyFill="1" applyAlignment="1"/>
    <xf numFmtId="0" fontId="3" fillId="2" borderId="0" xfId="0" applyFont="1" applyFill="1" applyAlignment="1">
      <alignment vertical="center" wrapText="1"/>
    </xf>
    <xf numFmtId="0" fontId="2" fillId="2" borderId="0" xfId="0" applyFont="1" applyFill="1"/>
    <xf numFmtId="43" fontId="3" fillId="0" borderId="0" xfId="0" applyNumberFormat="1" applyFont="1" applyFill="1"/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164" fontId="3" fillId="2" borderId="0" xfId="0" applyNumberFormat="1" applyFont="1" applyFill="1"/>
    <xf numFmtId="0" fontId="3" fillId="2" borderId="0" xfId="0" applyFont="1" applyFill="1" applyAlignment="1">
      <alignment vertical="center"/>
    </xf>
    <xf numFmtId="164" fontId="4" fillId="2" borderId="0" xfId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distributed"/>
    </xf>
    <xf numFmtId="0" fontId="3" fillId="2" borderId="0" xfId="0" applyFont="1" applyFill="1" applyAlignment="1">
      <alignment horizontal="left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left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distributed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left" vertical="center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/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textRotation="255"/>
    </xf>
    <xf numFmtId="0" fontId="9" fillId="2" borderId="4" xfId="0" applyFont="1" applyFill="1" applyBorder="1" applyAlignment="1">
      <alignment horizontal="center" textRotation="255"/>
    </xf>
    <xf numFmtId="0" fontId="9" fillId="2" borderId="5" xfId="0" applyFont="1" applyFill="1" applyBorder="1" applyAlignment="1">
      <alignment horizontal="center" textRotation="255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214"/>
  <sheetViews>
    <sheetView tabSelected="1" zoomScale="80" zoomScaleNormal="80" workbookViewId="0">
      <pane xSplit="7" ySplit="15" topLeftCell="H117" activePane="bottomRight" state="frozen"/>
      <selection pane="topRight" activeCell="G1" sqref="G1"/>
      <selection pane="bottomLeft" activeCell="A11" sqref="A11"/>
      <selection pane="bottomRight" activeCell="R7" sqref="R7"/>
    </sheetView>
  </sheetViews>
  <sheetFormatPr defaultColWidth="9.140625" defaultRowHeight="15"/>
  <cols>
    <col min="1" max="1" width="5.7109375" style="33" customWidth="1"/>
    <col min="2" max="2" width="17.140625" style="49" customWidth="1"/>
    <col min="3" max="3" width="17.5703125" style="49" customWidth="1"/>
    <col min="4" max="4" width="20.7109375" style="49" customWidth="1"/>
    <col min="5" max="5" width="10.140625" style="33" customWidth="1"/>
    <col min="6" max="6" width="9.85546875" style="33" customWidth="1"/>
    <col min="7" max="7" width="18.140625" style="50" customWidth="1"/>
    <col min="8" max="8" width="8.42578125" style="33" customWidth="1"/>
    <col min="9" max="9" width="13.5703125" style="33" hidden="1" customWidth="1"/>
    <col min="10" max="10" width="14.140625" style="33" hidden="1" customWidth="1"/>
    <col min="11" max="11" width="13.85546875" style="33" hidden="1" customWidth="1"/>
    <col min="12" max="12" width="14.5703125" style="33" hidden="1" customWidth="1"/>
    <col min="13" max="13" width="14.5703125" style="33" bestFit="1" customWidth="1"/>
    <col min="14" max="15" width="14" style="33" customWidth="1"/>
    <col min="16" max="16" width="14.42578125" style="33" customWidth="1"/>
    <col min="17" max="17" width="9.140625" style="33"/>
    <col min="18" max="16384" width="9.140625" style="1"/>
  </cols>
  <sheetData>
    <row r="1" spans="1:26" hidden="1">
      <c r="H1" s="77"/>
      <c r="I1" s="77"/>
      <c r="J1" s="77"/>
      <c r="K1" s="77"/>
      <c r="L1" s="77"/>
      <c r="M1" s="77"/>
      <c r="N1" s="77"/>
      <c r="O1" s="77"/>
      <c r="P1" s="77"/>
    </row>
    <row r="2" spans="1:26" hidden="1">
      <c r="H2" s="77"/>
      <c r="I2" s="77"/>
      <c r="J2" s="77"/>
      <c r="K2" s="77"/>
      <c r="L2" s="77"/>
      <c r="M2" s="77"/>
      <c r="N2" s="77"/>
      <c r="O2" s="77"/>
      <c r="P2" s="77"/>
    </row>
    <row r="3" spans="1:26">
      <c r="H3" s="46" t="s">
        <v>192</v>
      </c>
      <c r="I3" s="46"/>
      <c r="J3" s="46"/>
      <c r="K3" s="46"/>
      <c r="L3" s="46"/>
      <c r="M3" s="46"/>
      <c r="N3" s="46"/>
      <c r="O3" s="46"/>
      <c r="P3" s="46"/>
    </row>
    <row r="4" spans="1:26">
      <c r="H4" s="48" t="s">
        <v>193</v>
      </c>
      <c r="I4" s="46"/>
      <c r="J4" s="46"/>
      <c r="K4" s="46"/>
      <c r="L4" s="46"/>
      <c r="M4" s="46"/>
      <c r="N4" s="46"/>
      <c r="O4" s="46"/>
      <c r="P4" s="46"/>
    </row>
    <row r="5" spans="1:26" ht="16.5" customHeight="1">
      <c r="B5" s="32"/>
      <c r="C5" s="33"/>
      <c r="D5" s="34"/>
      <c r="E5" s="34"/>
      <c r="F5" s="34"/>
      <c r="H5" s="32" t="s">
        <v>167</v>
      </c>
      <c r="J5" s="34"/>
      <c r="K5" s="34"/>
      <c r="M5" s="32"/>
      <c r="O5" s="34"/>
      <c r="P5" s="34"/>
    </row>
    <row r="6" spans="1:26" ht="16.5" customHeight="1">
      <c r="B6" s="32"/>
      <c r="C6" s="33"/>
      <c r="D6" s="34"/>
      <c r="E6" s="34"/>
      <c r="F6" s="34"/>
      <c r="H6" s="32" t="s">
        <v>125</v>
      </c>
      <c r="J6" s="34"/>
      <c r="K6" s="34"/>
      <c r="M6" s="32"/>
      <c r="O6" s="34"/>
      <c r="P6" s="34"/>
    </row>
    <row r="7" spans="1:26" ht="16.5" customHeight="1">
      <c r="B7" s="32"/>
      <c r="C7" s="34"/>
      <c r="D7" s="33"/>
      <c r="E7" s="34"/>
      <c r="F7" s="34"/>
      <c r="H7" s="32" t="s">
        <v>184</v>
      </c>
      <c r="I7" s="34"/>
      <c r="K7" s="34"/>
      <c r="L7" s="34"/>
      <c r="M7" s="32"/>
      <c r="N7" s="34"/>
      <c r="P7" s="34"/>
      <c r="R7" s="3"/>
      <c r="S7" s="3"/>
      <c r="T7" s="3"/>
      <c r="U7" s="3"/>
      <c r="V7" s="3"/>
      <c r="W7" s="3"/>
      <c r="X7" s="3"/>
      <c r="Y7" s="3"/>
      <c r="Z7" s="3"/>
    </row>
    <row r="8" spans="1:26" ht="19.7" customHeight="1">
      <c r="B8" s="35"/>
      <c r="C8" s="35"/>
      <c r="D8" s="35"/>
      <c r="E8" s="35"/>
      <c r="F8" s="35"/>
      <c r="H8" s="35"/>
      <c r="I8" s="35"/>
      <c r="J8" s="35"/>
      <c r="K8" s="35"/>
      <c r="L8" s="35"/>
      <c r="M8" s="35"/>
      <c r="N8" s="35"/>
      <c r="O8" s="35"/>
      <c r="P8" s="35"/>
      <c r="R8" s="3"/>
      <c r="S8" s="3"/>
      <c r="T8" s="3"/>
      <c r="U8" s="3"/>
      <c r="V8" s="3"/>
      <c r="W8" s="3"/>
      <c r="X8" s="3"/>
      <c r="Y8" s="3"/>
      <c r="Z8" s="3"/>
    </row>
    <row r="9" spans="1:26" ht="6" customHeight="1">
      <c r="B9" s="35"/>
      <c r="C9" s="35"/>
      <c r="D9" s="35"/>
      <c r="E9" s="35"/>
      <c r="F9" s="35"/>
      <c r="H9" s="35"/>
      <c r="I9" s="35"/>
      <c r="J9" s="35"/>
      <c r="K9" s="35"/>
      <c r="L9" s="35"/>
      <c r="M9" s="35"/>
      <c r="N9" s="35"/>
      <c r="O9" s="35"/>
      <c r="P9" s="35"/>
      <c r="R9" s="3"/>
      <c r="T9" s="2"/>
      <c r="U9" s="2"/>
      <c r="W9" s="3"/>
      <c r="Y9" s="2"/>
      <c r="Z9" s="2"/>
    </row>
    <row r="10" spans="1:26" ht="56.25" customHeight="1">
      <c r="B10" s="61" t="s">
        <v>185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R10" s="3"/>
      <c r="T10" s="2"/>
      <c r="U10" s="2"/>
      <c r="W10" s="3"/>
      <c r="Y10" s="2"/>
      <c r="Z10" s="2"/>
    </row>
    <row r="11" spans="1:26" ht="16.5" customHeight="1"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 t="s">
        <v>191</v>
      </c>
      <c r="R11" s="3"/>
      <c r="T11" s="2"/>
      <c r="U11" s="2"/>
      <c r="W11" s="3"/>
      <c r="Y11" s="2"/>
      <c r="Z11" s="2"/>
    </row>
    <row r="12" spans="1:26" ht="15" customHeight="1">
      <c r="A12" s="85" t="s">
        <v>181</v>
      </c>
      <c r="B12" s="62" t="s">
        <v>0</v>
      </c>
      <c r="C12" s="62" t="s">
        <v>183</v>
      </c>
      <c r="D12" s="62" t="s">
        <v>182</v>
      </c>
      <c r="E12" s="62" t="s">
        <v>1</v>
      </c>
      <c r="F12" s="62"/>
      <c r="G12" s="62"/>
      <c r="H12" s="62"/>
      <c r="I12" s="38" t="s">
        <v>123</v>
      </c>
      <c r="J12" s="39"/>
      <c r="K12" s="39"/>
      <c r="L12" s="39"/>
      <c r="M12" s="79" t="s">
        <v>187</v>
      </c>
      <c r="N12" s="58" t="s">
        <v>188</v>
      </c>
      <c r="O12" s="58" t="s">
        <v>189</v>
      </c>
      <c r="P12" s="58" t="s">
        <v>190</v>
      </c>
      <c r="R12" s="3"/>
      <c r="S12" s="2"/>
      <c r="U12" s="2"/>
      <c r="V12" s="2"/>
      <c r="W12" s="3"/>
      <c r="X12" s="2"/>
      <c r="Z12" s="2"/>
    </row>
    <row r="13" spans="1:26" ht="38.25" customHeight="1">
      <c r="A13" s="86"/>
      <c r="B13" s="62"/>
      <c r="C13" s="62"/>
      <c r="D13" s="62"/>
      <c r="E13" s="62"/>
      <c r="F13" s="62"/>
      <c r="G13" s="62"/>
      <c r="H13" s="62"/>
      <c r="I13" s="40"/>
      <c r="J13" s="41"/>
      <c r="K13" s="41"/>
      <c r="L13" s="41"/>
      <c r="M13" s="80"/>
      <c r="N13" s="60"/>
      <c r="O13" s="60"/>
      <c r="P13" s="59"/>
    </row>
    <row r="14" spans="1:26" ht="49.5" customHeight="1">
      <c r="A14" s="87"/>
      <c r="B14" s="62"/>
      <c r="C14" s="62"/>
      <c r="D14" s="62"/>
      <c r="E14" s="20" t="s">
        <v>2</v>
      </c>
      <c r="F14" s="20" t="s">
        <v>3</v>
      </c>
      <c r="G14" s="20" t="s">
        <v>4</v>
      </c>
      <c r="H14" s="20" t="s">
        <v>121</v>
      </c>
      <c r="I14" s="20" t="s">
        <v>117</v>
      </c>
      <c r="J14" s="20" t="s">
        <v>118</v>
      </c>
      <c r="K14" s="20" t="s">
        <v>116</v>
      </c>
      <c r="L14" s="20" t="s">
        <v>119</v>
      </c>
      <c r="M14" s="20" t="s">
        <v>186</v>
      </c>
      <c r="N14" s="20" t="s">
        <v>186</v>
      </c>
      <c r="O14" s="20" t="s">
        <v>186</v>
      </c>
      <c r="P14" s="60"/>
    </row>
    <row r="15" spans="1:26" ht="16.5" customHeight="1">
      <c r="A15" s="51">
        <v>1</v>
      </c>
      <c r="B15" s="20">
        <v>2</v>
      </c>
      <c r="C15" s="20">
        <v>3</v>
      </c>
      <c r="D15" s="20">
        <v>4</v>
      </c>
      <c r="E15" s="20">
        <v>5</v>
      </c>
      <c r="F15" s="20">
        <v>6</v>
      </c>
      <c r="G15" s="20">
        <v>7</v>
      </c>
      <c r="H15" s="20">
        <v>8</v>
      </c>
      <c r="I15" s="20">
        <v>8</v>
      </c>
      <c r="J15" s="20">
        <v>9</v>
      </c>
      <c r="K15" s="20">
        <v>10</v>
      </c>
      <c r="L15" s="20">
        <v>11</v>
      </c>
      <c r="M15" s="20">
        <v>9</v>
      </c>
      <c r="N15" s="20">
        <v>10</v>
      </c>
      <c r="O15" s="20">
        <v>11</v>
      </c>
      <c r="P15" s="20">
        <v>12</v>
      </c>
    </row>
    <row r="16" spans="1:26" ht="45">
      <c r="A16" s="84">
        <v>1</v>
      </c>
      <c r="B16" s="58" t="s">
        <v>5</v>
      </c>
      <c r="C16" s="58" t="s">
        <v>179</v>
      </c>
      <c r="D16" s="20" t="s">
        <v>6</v>
      </c>
      <c r="E16" s="13" t="s">
        <v>7</v>
      </c>
      <c r="F16" s="13" t="s">
        <v>7</v>
      </c>
      <c r="G16" s="20" t="s">
        <v>7</v>
      </c>
      <c r="H16" s="13" t="s">
        <v>7</v>
      </c>
      <c r="I16" s="7"/>
      <c r="J16" s="7">
        <f t="shared" ref="J16:L16" si="0">J17+J18+J19</f>
        <v>0</v>
      </c>
      <c r="K16" s="7" t="e">
        <f t="shared" si="0"/>
        <v>#REF!</v>
      </c>
      <c r="L16" s="7">
        <f t="shared" si="0"/>
        <v>0</v>
      </c>
      <c r="M16" s="7">
        <f>M17+M18+M19+M181</f>
        <v>110186.44</v>
      </c>
      <c r="N16" s="7">
        <f>N17+N18+N19+N181</f>
        <v>95194.8</v>
      </c>
      <c r="O16" s="7">
        <f>O17+O18+O19+O181</f>
        <v>95194.8</v>
      </c>
      <c r="P16" s="7">
        <f>P17+P18+P19+P181</f>
        <v>300576.04000000004</v>
      </c>
    </row>
    <row r="17" spans="1:18" ht="70.7" customHeight="1">
      <c r="A17" s="84"/>
      <c r="B17" s="59"/>
      <c r="C17" s="59"/>
      <c r="D17" s="20" t="s">
        <v>124</v>
      </c>
      <c r="E17" s="13" t="s">
        <v>8</v>
      </c>
      <c r="F17" s="13" t="s">
        <v>7</v>
      </c>
      <c r="G17" s="20" t="s">
        <v>7</v>
      </c>
      <c r="H17" s="13" t="s">
        <v>7</v>
      </c>
      <c r="I17" s="8"/>
      <c r="J17" s="8">
        <f>J20+J68+J117</f>
        <v>0</v>
      </c>
      <c r="K17" s="8" t="e">
        <f>K20+K68+K117</f>
        <v>#REF!</v>
      </c>
      <c r="L17" s="8"/>
      <c r="M17" s="8">
        <f>M21+M69+M118</f>
        <v>107282.04000000001</v>
      </c>
      <c r="N17" s="8">
        <f t="shared" ref="N17:O17" si="1">N21+N69+N118</f>
        <v>92841.5</v>
      </c>
      <c r="O17" s="8">
        <f t="shared" si="1"/>
        <v>92841.5</v>
      </c>
      <c r="P17" s="8">
        <f>SUM(M17:O17)</f>
        <v>292965.04000000004</v>
      </c>
      <c r="Q17" s="42"/>
      <c r="R17" s="37"/>
    </row>
    <row r="18" spans="1:18" ht="51" customHeight="1">
      <c r="A18" s="84"/>
      <c r="B18" s="59"/>
      <c r="C18" s="59"/>
      <c r="D18" s="47" t="s">
        <v>137</v>
      </c>
      <c r="E18" s="14" t="s">
        <v>10</v>
      </c>
      <c r="F18" s="14" t="s">
        <v>7</v>
      </c>
      <c r="G18" s="47" t="s">
        <v>7</v>
      </c>
      <c r="H18" s="14" t="s">
        <v>7</v>
      </c>
      <c r="I18" s="12"/>
      <c r="J18" s="12">
        <f>J166</f>
        <v>0</v>
      </c>
      <c r="K18" s="12">
        <f>K166</f>
        <v>0</v>
      </c>
      <c r="L18" s="12"/>
      <c r="M18" s="12">
        <f>M167</f>
        <v>785.4</v>
      </c>
      <c r="N18" s="12">
        <v>234.3</v>
      </c>
      <c r="O18" s="12">
        <v>234.3</v>
      </c>
      <c r="P18" s="10">
        <f>SUM(I18:O18)</f>
        <v>1254</v>
      </c>
    </row>
    <row r="19" spans="1:18" ht="39.75" customHeight="1">
      <c r="A19" s="84"/>
      <c r="B19" s="60"/>
      <c r="C19" s="60"/>
      <c r="D19" s="47" t="s">
        <v>127</v>
      </c>
      <c r="E19" s="14">
        <v>133</v>
      </c>
      <c r="F19" s="14" t="s">
        <v>7</v>
      </c>
      <c r="G19" s="47" t="s">
        <v>7</v>
      </c>
      <c r="H19" s="14" t="s">
        <v>7</v>
      </c>
      <c r="I19" s="12"/>
      <c r="J19" s="12">
        <v>0</v>
      </c>
      <c r="K19" s="12">
        <v>0</v>
      </c>
      <c r="L19" s="12"/>
      <c r="M19" s="12">
        <v>2099</v>
      </c>
      <c r="N19" s="12">
        <v>2099</v>
      </c>
      <c r="O19" s="12">
        <v>2099</v>
      </c>
      <c r="P19" s="10">
        <f>SUM(I19:O19)</f>
        <v>6297</v>
      </c>
    </row>
    <row r="20" spans="1:18" ht="52.35" customHeight="1">
      <c r="A20" s="84">
        <v>2</v>
      </c>
      <c r="B20" s="66" t="s">
        <v>11</v>
      </c>
      <c r="C20" s="66" t="s">
        <v>12</v>
      </c>
      <c r="D20" s="20" t="s">
        <v>122</v>
      </c>
      <c r="E20" s="13" t="s">
        <v>8</v>
      </c>
      <c r="F20" s="13" t="s">
        <v>7</v>
      </c>
      <c r="G20" s="20" t="s">
        <v>7</v>
      </c>
      <c r="H20" s="13" t="s">
        <v>7</v>
      </c>
      <c r="I20" s="7"/>
      <c r="J20" s="7">
        <f t="shared" ref="J20:O20" si="2">J21</f>
        <v>0</v>
      </c>
      <c r="K20" s="7" t="e">
        <f t="shared" si="2"/>
        <v>#REF!</v>
      </c>
      <c r="L20" s="5">
        <f t="shared" si="2"/>
        <v>0</v>
      </c>
      <c r="M20" s="5">
        <f t="shared" si="2"/>
        <v>18570.71</v>
      </c>
      <c r="N20" s="5">
        <f t="shared" si="2"/>
        <v>16021.23</v>
      </c>
      <c r="O20" s="5">
        <f t="shared" si="2"/>
        <v>16021.23</v>
      </c>
      <c r="P20" s="5">
        <f>SUM(M20:O20)</f>
        <v>50613.17</v>
      </c>
    </row>
    <row r="21" spans="1:18" ht="62.25" customHeight="1">
      <c r="A21" s="84"/>
      <c r="B21" s="66"/>
      <c r="C21" s="66"/>
      <c r="D21" s="20" t="s">
        <v>124</v>
      </c>
      <c r="E21" s="13" t="s">
        <v>8</v>
      </c>
      <c r="F21" s="13" t="s">
        <v>7</v>
      </c>
      <c r="G21" s="20" t="s">
        <v>7</v>
      </c>
      <c r="H21" s="13" t="s">
        <v>7</v>
      </c>
      <c r="I21" s="8"/>
      <c r="J21" s="8">
        <f>J22+J53</f>
        <v>0</v>
      </c>
      <c r="K21" s="8" t="e">
        <f>K22+K53</f>
        <v>#REF!</v>
      </c>
      <c r="L21" s="8"/>
      <c r="M21" s="8">
        <v>18570.71</v>
      </c>
      <c r="N21" s="8">
        <v>16021.23</v>
      </c>
      <c r="O21" s="8">
        <v>16021.23</v>
      </c>
      <c r="P21" s="5">
        <f>SUM(M21:O21)</f>
        <v>50613.17</v>
      </c>
    </row>
    <row r="22" spans="1:18" ht="30.2" hidden="1" customHeight="1">
      <c r="A22" s="81">
        <v>3</v>
      </c>
      <c r="B22" s="58" t="s">
        <v>13</v>
      </c>
      <c r="C22" s="58" t="s">
        <v>14</v>
      </c>
      <c r="D22" s="20" t="s">
        <v>25</v>
      </c>
      <c r="E22" s="13" t="s">
        <v>8</v>
      </c>
      <c r="F22" s="13" t="s">
        <v>7</v>
      </c>
      <c r="G22" s="20" t="s">
        <v>7</v>
      </c>
      <c r="H22" s="13" t="s">
        <v>7</v>
      </c>
      <c r="I22" s="7"/>
      <c r="J22" s="7">
        <f>SUM(J24:J38)+J23+J51</f>
        <v>0</v>
      </c>
      <c r="K22" s="7" t="e">
        <f>SUM(K23:K41)+#REF!+K42+K51</f>
        <v>#REF!</v>
      </c>
      <c r="L22" s="5">
        <f>SUM(L23:L51)</f>
        <v>0</v>
      </c>
      <c r="M22" s="5">
        <f>SUM(M23:M52)</f>
        <v>13267.050000000001</v>
      </c>
      <c r="N22" s="5">
        <f>SUM(N23:N52)</f>
        <v>13267.050000000001</v>
      </c>
      <c r="O22" s="5">
        <f>SUM(O23:O52)</f>
        <v>13267.050000000001</v>
      </c>
      <c r="P22" s="5">
        <f>M22+N22+O22</f>
        <v>39801.15</v>
      </c>
    </row>
    <row r="23" spans="1:18" ht="35.450000000000003" hidden="1" customHeight="1">
      <c r="A23" s="82"/>
      <c r="B23" s="59"/>
      <c r="C23" s="59"/>
      <c r="D23" s="58" t="s">
        <v>124</v>
      </c>
      <c r="E23" s="63" t="s">
        <v>8</v>
      </c>
      <c r="F23" s="13" t="s">
        <v>15</v>
      </c>
      <c r="G23" s="29" t="s">
        <v>80</v>
      </c>
      <c r="H23" s="13">
        <v>611.61199999999997</v>
      </c>
      <c r="I23" s="8"/>
      <c r="J23" s="8"/>
      <c r="K23" s="8"/>
      <c r="L23" s="6"/>
      <c r="M23" s="6">
        <v>9094.74</v>
      </c>
      <c r="N23" s="6">
        <v>9094.74</v>
      </c>
      <c r="O23" s="6">
        <v>9094.74</v>
      </c>
      <c r="P23" s="6">
        <f>SUM(I23:O23)</f>
        <v>27284.22</v>
      </c>
    </row>
    <row r="24" spans="1:18" ht="35.450000000000003" hidden="1" customHeight="1">
      <c r="A24" s="82"/>
      <c r="B24" s="59"/>
      <c r="C24" s="59"/>
      <c r="D24" s="59"/>
      <c r="E24" s="64"/>
      <c r="F24" s="13" t="s">
        <v>15</v>
      </c>
      <c r="G24" s="29" t="s">
        <v>81</v>
      </c>
      <c r="H24" s="13">
        <v>611</v>
      </c>
      <c r="I24" s="8"/>
      <c r="J24" s="8"/>
      <c r="K24" s="8"/>
      <c r="L24" s="6"/>
      <c r="M24" s="6"/>
      <c r="N24" s="6"/>
      <c r="O24" s="6"/>
      <c r="P24" s="6">
        <f t="shared" ref="P24:P64" si="3">SUM(I24:O24)</f>
        <v>0</v>
      </c>
    </row>
    <row r="25" spans="1:18" ht="35.450000000000003" hidden="1" customHeight="1">
      <c r="A25" s="82"/>
      <c r="B25" s="59"/>
      <c r="C25" s="59"/>
      <c r="D25" s="59"/>
      <c r="E25" s="64"/>
      <c r="F25" s="13" t="s">
        <v>15</v>
      </c>
      <c r="G25" s="30" t="s">
        <v>100</v>
      </c>
      <c r="H25" s="13">
        <v>611</v>
      </c>
      <c r="I25" s="8">
        <v>0</v>
      </c>
      <c r="J25" s="8">
        <v>0</v>
      </c>
      <c r="K25" s="8"/>
      <c r="L25" s="6"/>
      <c r="M25" s="6">
        <v>0</v>
      </c>
      <c r="N25" s="6">
        <v>0</v>
      </c>
      <c r="O25" s="6"/>
      <c r="P25" s="6">
        <f t="shared" si="3"/>
        <v>0</v>
      </c>
    </row>
    <row r="26" spans="1:18" ht="35.450000000000003" hidden="1" customHeight="1">
      <c r="A26" s="82"/>
      <c r="B26" s="59"/>
      <c r="C26" s="59"/>
      <c r="D26" s="59"/>
      <c r="E26" s="64"/>
      <c r="F26" s="13" t="s">
        <v>15</v>
      </c>
      <c r="G26" s="29" t="s">
        <v>16</v>
      </c>
      <c r="H26" s="13">
        <v>611</v>
      </c>
      <c r="I26" s="8"/>
      <c r="J26" s="8"/>
      <c r="K26" s="8">
        <v>0</v>
      </c>
      <c r="L26" s="6">
        <v>0</v>
      </c>
      <c r="M26" s="6">
        <v>0</v>
      </c>
      <c r="N26" s="6">
        <v>0</v>
      </c>
      <c r="O26" s="6"/>
      <c r="P26" s="6">
        <f t="shared" si="3"/>
        <v>0</v>
      </c>
    </row>
    <row r="27" spans="1:18" ht="35.450000000000003" hidden="1" customHeight="1">
      <c r="A27" s="82"/>
      <c r="B27" s="59"/>
      <c r="C27" s="59"/>
      <c r="D27" s="59"/>
      <c r="E27" s="64"/>
      <c r="F27" s="13" t="s">
        <v>15</v>
      </c>
      <c r="G27" s="29" t="s">
        <v>17</v>
      </c>
      <c r="H27" s="13">
        <v>611</v>
      </c>
      <c r="I27" s="8">
        <v>982.66</v>
      </c>
      <c r="J27" s="8">
        <v>0</v>
      </c>
      <c r="K27" s="8">
        <v>0</v>
      </c>
      <c r="L27" s="6">
        <v>0</v>
      </c>
      <c r="M27" s="6">
        <v>0</v>
      </c>
      <c r="N27" s="6">
        <v>0</v>
      </c>
      <c r="O27" s="6"/>
      <c r="P27" s="6"/>
    </row>
    <row r="28" spans="1:18" ht="35.450000000000003" hidden="1" customHeight="1">
      <c r="A28" s="82"/>
      <c r="B28" s="59"/>
      <c r="C28" s="59"/>
      <c r="D28" s="59"/>
      <c r="E28" s="64"/>
      <c r="F28" s="13" t="s">
        <v>15</v>
      </c>
      <c r="G28" s="29" t="s">
        <v>18</v>
      </c>
      <c r="H28" s="13">
        <v>611.61199999999997</v>
      </c>
      <c r="I28" s="8"/>
      <c r="J28" s="8"/>
      <c r="K28" s="8">
        <v>0</v>
      </c>
      <c r="L28" s="6">
        <v>0</v>
      </c>
      <c r="M28" s="6">
        <v>0</v>
      </c>
      <c r="N28" s="6">
        <v>0</v>
      </c>
      <c r="O28" s="6"/>
      <c r="P28" s="6">
        <f t="shared" si="3"/>
        <v>0</v>
      </c>
    </row>
    <row r="29" spans="1:18" ht="35.450000000000003" hidden="1" customHeight="1">
      <c r="A29" s="82"/>
      <c r="B29" s="59"/>
      <c r="C29" s="59"/>
      <c r="D29" s="59"/>
      <c r="E29" s="64"/>
      <c r="F29" s="13" t="s">
        <v>15</v>
      </c>
      <c r="G29" s="29" t="s">
        <v>19</v>
      </c>
      <c r="H29" s="13">
        <v>611.61199999999997</v>
      </c>
      <c r="I29" s="8"/>
      <c r="J29" s="8"/>
      <c r="K29" s="8">
        <v>0</v>
      </c>
      <c r="L29" s="6">
        <v>0</v>
      </c>
      <c r="M29" s="6">
        <v>0</v>
      </c>
      <c r="N29" s="6">
        <v>0</v>
      </c>
      <c r="O29" s="6"/>
      <c r="P29" s="6">
        <f t="shared" si="3"/>
        <v>0</v>
      </c>
    </row>
    <row r="30" spans="1:18" ht="35.450000000000003" hidden="1" customHeight="1">
      <c r="A30" s="82"/>
      <c r="B30" s="59"/>
      <c r="C30" s="59"/>
      <c r="D30" s="59"/>
      <c r="E30" s="64"/>
      <c r="F30" s="13" t="s">
        <v>15</v>
      </c>
      <c r="G30" s="29" t="s">
        <v>82</v>
      </c>
      <c r="H30" s="13">
        <v>611</v>
      </c>
      <c r="I30" s="8">
        <v>0</v>
      </c>
      <c r="J30" s="8"/>
      <c r="K30" s="8"/>
      <c r="L30" s="6">
        <v>0</v>
      </c>
      <c r="M30" s="6"/>
      <c r="N30" s="6"/>
      <c r="O30" s="6"/>
      <c r="P30" s="6">
        <f t="shared" si="3"/>
        <v>0</v>
      </c>
    </row>
    <row r="31" spans="1:18" ht="35.450000000000003" hidden="1" customHeight="1">
      <c r="A31" s="82"/>
      <c r="B31" s="59"/>
      <c r="C31" s="59"/>
      <c r="D31" s="59"/>
      <c r="E31" s="64"/>
      <c r="F31" s="13" t="s">
        <v>15</v>
      </c>
      <c r="G31" s="29" t="s">
        <v>83</v>
      </c>
      <c r="H31" s="13">
        <v>611</v>
      </c>
      <c r="I31" s="8">
        <v>0</v>
      </c>
      <c r="J31" s="8"/>
      <c r="K31" s="8"/>
      <c r="L31" s="6"/>
      <c r="M31" s="6">
        <v>130.19999999999999</v>
      </c>
      <c r="N31" s="6">
        <v>130.19999999999999</v>
      </c>
      <c r="O31" s="6">
        <v>130.19999999999999</v>
      </c>
      <c r="P31" s="6">
        <f>SUM(I31:O31)</f>
        <v>390.59999999999997</v>
      </c>
    </row>
    <row r="32" spans="1:18" ht="27.2" hidden="1" customHeight="1">
      <c r="A32" s="82"/>
      <c r="B32" s="59"/>
      <c r="C32" s="59"/>
      <c r="D32" s="59"/>
      <c r="E32" s="64"/>
      <c r="F32" s="13" t="s">
        <v>15</v>
      </c>
      <c r="G32" s="29" t="s">
        <v>84</v>
      </c>
      <c r="H32" s="13">
        <v>611</v>
      </c>
      <c r="I32" s="8">
        <v>0</v>
      </c>
      <c r="J32" s="8"/>
      <c r="K32" s="8"/>
      <c r="L32" s="6">
        <v>0</v>
      </c>
      <c r="M32" s="6">
        <v>0</v>
      </c>
      <c r="N32" s="6">
        <v>0</v>
      </c>
      <c r="O32" s="6"/>
      <c r="P32" s="6">
        <f t="shared" si="3"/>
        <v>0</v>
      </c>
    </row>
    <row r="33" spans="1:16" ht="27.2" hidden="1" customHeight="1">
      <c r="A33" s="82"/>
      <c r="B33" s="59"/>
      <c r="C33" s="59"/>
      <c r="D33" s="59"/>
      <c r="E33" s="64"/>
      <c r="F33" s="13" t="s">
        <v>15</v>
      </c>
      <c r="G33" s="29" t="s">
        <v>20</v>
      </c>
      <c r="H33" s="13">
        <v>611</v>
      </c>
      <c r="I33" s="8"/>
      <c r="J33" s="8">
        <v>0</v>
      </c>
      <c r="K33" s="8">
        <v>0</v>
      </c>
      <c r="L33" s="6">
        <v>0</v>
      </c>
      <c r="M33" s="6">
        <v>0</v>
      </c>
      <c r="N33" s="6">
        <v>0</v>
      </c>
      <c r="O33" s="6"/>
      <c r="P33" s="6">
        <f t="shared" si="3"/>
        <v>0</v>
      </c>
    </row>
    <row r="34" spans="1:16" ht="27.2" hidden="1" customHeight="1">
      <c r="A34" s="82"/>
      <c r="B34" s="59"/>
      <c r="C34" s="59"/>
      <c r="D34" s="59"/>
      <c r="E34" s="64"/>
      <c r="F34" s="13" t="s">
        <v>15</v>
      </c>
      <c r="G34" s="29" t="s">
        <v>21</v>
      </c>
      <c r="H34" s="13">
        <v>611</v>
      </c>
      <c r="I34" s="8">
        <v>0</v>
      </c>
      <c r="J34" s="8"/>
      <c r="K34" s="8">
        <v>0</v>
      </c>
      <c r="L34" s="6">
        <v>0</v>
      </c>
      <c r="M34" s="6">
        <v>0</v>
      </c>
      <c r="N34" s="6">
        <v>0</v>
      </c>
      <c r="O34" s="6"/>
      <c r="P34" s="6">
        <f t="shared" si="3"/>
        <v>0</v>
      </c>
    </row>
    <row r="35" spans="1:16" ht="27.2" hidden="1" customHeight="1">
      <c r="A35" s="82"/>
      <c r="B35" s="59"/>
      <c r="C35" s="59"/>
      <c r="D35" s="59"/>
      <c r="E35" s="64"/>
      <c r="F35" s="13" t="s">
        <v>15</v>
      </c>
      <c r="G35" s="29" t="s">
        <v>22</v>
      </c>
      <c r="H35" s="13">
        <v>611</v>
      </c>
      <c r="I35" s="8">
        <v>0</v>
      </c>
      <c r="J35" s="8"/>
      <c r="K35" s="8">
        <v>0</v>
      </c>
      <c r="L35" s="6">
        <v>0</v>
      </c>
      <c r="M35" s="6">
        <v>0</v>
      </c>
      <c r="N35" s="6">
        <v>0</v>
      </c>
      <c r="O35" s="6"/>
      <c r="P35" s="6">
        <f t="shared" si="3"/>
        <v>0</v>
      </c>
    </row>
    <row r="36" spans="1:16" ht="27.2" hidden="1" customHeight="1">
      <c r="A36" s="82"/>
      <c r="B36" s="59"/>
      <c r="C36" s="59"/>
      <c r="D36" s="59"/>
      <c r="E36" s="64"/>
      <c r="F36" s="13" t="s">
        <v>15</v>
      </c>
      <c r="G36" s="29" t="s">
        <v>99</v>
      </c>
      <c r="H36" s="13" t="s">
        <v>85</v>
      </c>
      <c r="I36" s="8">
        <v>0</v>
      </c>
      <c r="J36" s="8">
        <v>0</v>
      </c>
      <c r="K36" s="8">
        <f>1000-1000</f>
        <v>0</v>
      </c>
      <c r="L36" s="6">
        <v>0</v>
      </c>
      <c r="M36" s="6">
        <v>0</v>
      </c>
      <c r="N36" s="6">
        <v>0</v>
      </c>
      <c r="O36" s="6"/>
      <c r="P36" s="6">
        <f t="shared" si="3"/>
        <v>0</v>
      </c>
    </row>
    <row r="37" spans="1:16" ht="27.2" hidden="1" customHeight="1">
      <c r="A37" s="82"/>
      <c r="B37" s="59"/>
      <c r="C37" s="59"/>
      <c r="D37" s="59"/>
      <c r="E37" s="64"/>
      <c r="F37" s="13" t="s">
        <v>15</v>
      </c>
      <c r="G37" s="29" t="s">
        <v>101</v>
      </c>
      <c r="H37" s="13">
        <v>611</v>
      </c>
      <c r="I37" s="8">
        <v>0</v>
      </c>
      <c r="J37" s="8">
        <v>0</v>
      </c>
      <c r="K37" s="8"/>
      <c r="L37" s="6">
        <v>0</v>
      </c>
      <c r="M37" s="6">
        <v>0</v>
      </c>
      <c r="N37" s="6">
        <v>0</v>
      </c>
      <c r="O37" s="6"/>
      <c r="P37" s="6">
        <f t="shared" si="3"/>
        <v>0</v>
      </c>
    </row>
    <row r="38" spans="1:16" ht="27.2" hidden="1" customHeight="1">
      <c r="A38" s="82"/>
      <c r="B38" s="59"/>
      <c r="C38" s="59"/>
      <c r="D38" s="59"/>
      <c r="E38" s="64"/>
      <c r="F38" s="13" t="s">
        <v>15</v>
      </c>
      <c r="G38" s="31" t="s">
        <v>105</v>
      </c>
      <c r="H38" s="15">
        <v>611.61199999999997</v>
      </c>
      <c r="I38" s="8">
        <v>0</v>
      </c>
      <c r="J38" s="16"/>
      <c r="K38" s="8"/>
      <c r="L38" s="6"/>
      <c r="M38" s="6">
        <v>1200.53</v>
      </c>
      <c r="N38" s="6">
        <v>1200.53</v>
      </c>
      <c r="O38" s="6">
        <v>1200.53</v>
      </c>
      <c r="P38" s="6">
        <f>SUM(I38:O38)</f>
        <v>3601.59</v>
      </c>
    </row>
    <row r="39" spans="1:16" ht="27.2" hidden="1" customHeight="1">
      <c r="A39" s="82"/>
      <c r="B39" s="59"/>
      <c r="C39" s="59"/>
      <c r="D39" s="59"/>
      <c r="E39" s="64"/>
      <c r="F39" s="13" t="s">
        <v>15</v>
      </c>
      <c r="G39" s="29" t="s">
        <v>106</v>
      </c>
      <c r="H39" s="15" t="s">
        <v>85</v>
      </c>
      <c r="I39" s="8">
        <v>0</v>
      </c>
      <c r="J39" s="16">
        <v>0</v>
      </c>
      <c r="K39" s="8"/>
      <c r="L39" s="6">
        <v>0</v>
      </c>
      <c r="M39" s="6">
        <v>0</v>
      </c>
      <c r="N39" s="6">
        <v>0</v>
      </c>
      <c r="O39" s="6"/>
      <c r="P39" s="6">
        <f t="shared" si="3"/>
        <v>0</v>
      </c>
    </row>
    <row r="40" spans="1:16" ht="27.2" hidden="1" customHeight="1">
      <c r="A40" s="82"/>
      <c r="B40" s="59"/>
      <c r="C40" s="59"/>
      <c r="D40" s="59"/>
      <c r="E40" s="64"/>
      <c r="F40" s="13" t="s">
        <v>15</v>
      </c>
      <c r="G40" s="29" t="s">
        <v>107</v>
      </c>
      <c r="H40" s="15">
        <v>612</v>
      </c>
      <c r="I40" s="8">
        <v>0</v>
      </c>
      <c r="J40" s="16">
        <v>0</v>
      </c>
      <c r="K40" s="8">
        <v>0</v>
      </c>
      <c r="L40" s="6">
        <v>0</v>
      </c>
      <c r="M40" s="6">
        <v>0</v>
      </c>
      <c r="N40" s="6">
        <v>0</v>
      </c>
      <c r="O40" s="6"/>
      <c r="P40" s="6">
        <f t="shared" si="3"/>
        <v>0</v>
      </c>
    </row>
    <row r="41" spans="1:16" ht="27.2" hidden="1" customHeight="1">
      <c r="A41" s="82"/>
      <c r="B41" s="59"/>
      <c r="C41" s="59"/>
      <c r="D41" s="59"/>
      <c r="E41" s="64"/>
      <c r="F41" s="13" t="s">
        <v>15</v>
      </c>
      <c r="G41" s="29" t="s">
        <v>108</v>
      </c>
      <c r="H41" s="15">
        <v>611</v>
      </c>
      <c r="I41" s="8">
        <v>0</v>
      </c>
      <c r="J41" s="16">
        <v>0</v>
      </c>
      <c r="K41" s="8"/>
      <c r="L41" s="6">
        <v>0</v>
      </c>
      <c r="M41" s="6">
        <v>0</v>
      </c>
      <c r="N41" s="6">
        <v>0</v>
      </c>
      <c r="O41" s="6"/>
      <c r="P41" s="6">
        <f t="shared" si="3"/>
        <v>0</v>
      </c>
    </row>
    <row r="42" spans="1:16" ht="27.2" hidden="1" customHeight="1">
      <c r="A42" s="82"/>
      <c r="B42" s="59"/>
      <c r="C42" s="59"/>
      <c r="D42" s="59"/>
      <c r="E42" s="64"/>
      <c r="F42" s="13" t="s">
        <v>15</v>
      </c>
      <c r="G42" s="29" t="s">
        <v>136</v>
      </c>
      <c r="H42" s="15">
        <v>611</v>
      </c>
      <c r="I42" s="8">
        <v>0</v>
      </c>
      <c r="J42" s="17">
        <v>0</v>
      </c>
      <c r="K42" s="8"/>
      <c r="L42" s="6"/>
      <c r="M42" s="6">
        <v>128.47999999999999</v>
      </c>
      <c r="N42" s="6">
        <v>128.47999999999999</v>
      </c>
      <c r="O42" s="6">
        <v>128.47999999999999</v>
      </c>
      <c r="P42" s="6">
        <f t="shared" si="3"/>
        <v>385.43999999999994</v>
      </c>
    </row>
    <row r="43" spans="1:16" ht="27.2" hidden="1" customHeight="1">
      <c r="A43" s="82"/>
      <c r="B43" s="59"/>
      <c r="C43" s="59"/>
      <c r="D43" s="59"/>
      <c r="E43" s="64"/>
      <c r="F43" s="13" t="s">
        <v>15</v>
      </c>
      <c r="G43" s="29" t="s">
        <v>152</v>
      </c>
      <c r="H43" s="13">
        <v>611.61199999999997</v>
      </c>
      <c r="I43" s="8">
        <v>0</v>
      </c>
      <c r="J43" s="17">
        <v>0</v>
      </c>
      <c r="K43" s="8">
        <v>0</v>
      </c>
      <c r="L43" s="6"/>
      <c r="M43" s="6">
        <v>0</v>
      </c>
      <c r="N43" s="6">
        <v>0</v>
      </c>
      <c r="O43" s="6"/>
      <c r="P43" s="6">
        <f t="shared" si="3"/>
        <v>0</v>
      </c>
    </row>
    <row r="44" spans="1:16" ht="27.2" hidden="1" customHeight="1">
      <c r="A44" s="82"/>
      <c r="B44" s="59"/>
      <c r="C44" s="59"/>
      <c r="D44" s="59"/>
      <c r="E44" s="64"/>
      <c r="F44" s="13" t="s">
        <v>15</v>
      </c>
      <c r="G44" s="29" t="s">
        <v>101</v>
      </c>
      <c r="H44" s="13">
        <v>611</v>
      </c>
      <c r="I44" s="8">
        <v>0</v>
      </c>
      <c r="J44" s="17">
        <v>0</v>
      </c>
      <c r="K44" s="8">
        <v>0</v>
      </c>
      <c r="L44" s="6">
        <v>0</v>
      </c>
      <c r="M44" s="6">
        <v>0</v>
      </c>
      <c r="N44" s="6">
        <v>0</v>
      </c>
      <c r="O44" s="6"/>
      <c r="P44" s="6">
        <f t="shared" si="3"/>
        <v>0</v>
      </c>
    </row>
    <row r="45" spans="1:16" ht="27.2" hidden="1" customHeight="1">
      <c r="A45" s="82"/>
      <c r="B45" s="59"/>
      <c r="C45" s="59"/>
      <c r="D45" s="59"/>
      <c r="E45" s="64"/>
      <c r="F45" s="13" t="s">
        <v>15</v>
      </c>
      <c r="G45" s="29" t="s">
        <v>99</v>
      </c>
      <c r="H45" s="13" t="s">
        <v>85</v>
      </c>
      <c r="I45" s="8">
        <v>0</v>
      </c>
      <c r="J45" s="17">
        <v>0</v>
      </c>
      <c r="K45" s="8">
        <v>0</v>
      </c>
      <c r="L45" s="6"/>
      <c r="M45" s="6">
        <v>1536</v>
      </c>
      <c r="N45" s="6">
        <v>1536</v>
      </c>
      <c r="O45" s="6">
        <v>1536</v>
      </c>
      <c r="P45" s="6">
        <f>SUM(I45:O45)</f>
        <v>4608</v>
      </c>
    </row>
    <row r="46" spans="1:16" ht="27.2" hidden="1" customHeight="1">
      <c r="A46" s="82"/>
      <c r="B46" s="59"/>
      <c r="C46" s="59"/>
      <c r="D46" s="59"/>
      <c r="E46" s="64"/>
      <c r="F46" s="13" t="s">
        <v>15</v>
      </c>
      <c r="G46" s="29" t="s">
        <v>131</v>
      </c>
      <c r="H46" s="13">
        <v>611</v>
      </c>
      <c r="I46" s="8">
        <v>0</v>
      </c>
      <c r="J46" s="17">
        <v>0</v>
      </c>
      <c r="K46" s="8">
        <v>0</v>
      </c>
      <c r="L46" s="6"/>
      <c r="M46" s="6">
        <v>0</v>
      </c>
      <c r="N46" s="6">
        <v>0</v>
      </c>
      <c r="O46" s="6"/>
      <c r="P46" s="6">
        <f t="shared" si="3"/>
        <v>0</v>
      </c>
    </row>
    <row r="47" spans="1:16" ht="27.2" hidden="1" customHeight="1">
      <c r="A47" s="82"/>
      <c r="B47" s="59"/>
      <c r="C47" s="59"/>
      <c r="D47" s="59"/>
      <c r="E47" s="64"/>
      <c r="F47" s="13" t="s">
        <v>15</v>
      </c>
      <c r="G47" s="29" t="s">
        <v>139</v>
      </c>
      <c r="H47" s="13">
        <v>611</v>
      </c>
      <c r="I47" s="8">
        <v>0</v>
      </c>
      <c r="J47" s="17">
        <v>0</v>
      </c>
      <c r="K47" s="8">
        <v>0</v>
      </c>
      <c r="L47" s="6"/>
      <c r="M47" s="6">
        <v>646</v>
      </c>
      <c r="N47" s="6">
        <v>646</v>
      </c>
      <c r="O47" s="6">
        <v>646</v>
      </c>
      <c r="P47" s="6">
        <f t="shared" si="3"/>
        <v>1938</v>
      </c>
    </row>
    <row r="48" spans="1:16" ht="27.2" hidden="1" customHeight="1">
      <c r="A48" s="82"/>
      <c r="B48" s="59"/>
      <c r="C48" s="59"/>
      <c r="D48" s="59"/>
      <c r="E48" s="64"/>
      <c r="F48" s="13" t="s">
        <v>15</v>
      </c>
      <c r="G48" s="29" t="s">
        <v>144</v>
      </c>
      <c r="H48" s="13">
        <v>611.61199999999997</v>
      </c>
      <c r="I48" s="8">
        <v>0</v>
      </c>
      <c r="J48" s="17">
        <v>0</v>
      </c>
      <c r="K48" s="8">
        <v>0</v>
      </c>
      <c r="L48" s="6"/>
      <c r="M48" s="6">
        <v>124.2</v>
      </c>
      <c r="N48" s="6">
        <v>124.2</v>
      </c>
      <c r="O48" s="6">
        <v>124.2</v>
      </c>
      <c r="P48" s="6">
        <f t="shared" si="3"/>
        <v>372.6</v>
      </c>
    </row>
    <row r="49" spans="1:16" ht="27.2" hidden="1" customHeight="1">
      <c r="A49" s="82"/>
      <c r="B49" s="59"/>
      <c r="C49" s="59"/>
      <c r="D49" s="59"/>
      <c r="E49" s="64"/>
      <c r="F49" s="13" t="s">
        <v>15</v>
      </c>
      <c r="G49" s="29" t="s">
        <v>144</v>
      </c>
      <c r="H49" s="13">
        <v>611</v>
      </c>
      <c r="I49" s="8">
        <v>0</v>
      </c>
      <c r="J49" s="17">
        <v>0</v>
      </c>
      <c r="K49" s="8">
        <v>0</v>
      </c>
      <c r="L49" s="6"/>
      <c r="M49" s="6">
        <v>6.9</v>
      </c>
      <c r="N49" s="6">
        <v>6.9</v>
      </c>
      <c r="O49" s="6">
        <v>6.9</v>
      </c>
      <c r="P49" s="6">
        <f t="shared" si="3"/>
        <v>20.700000000000003</v>
      </c>
    </row>
    <row r="50" spans="1:16" ht="27.2" hidden="1" customHeight="1">
      <c r="A50" s="82"/>
      <c r="B50" s="59"/>
      <c r="C50" s="59"/>
      <c r="D50" s="59"/>
      <c r="E50" s="64"/>
      <c r="F50" s="13" t="s">
        <v>15</v>
      </c>
      <c r="G50" s="29" t="s">
        <v>145</v>
      </c>
      <c r="H50" s="13">
        <v>611</v>
      </c>
      <c r="I50" s="8"/>
      <c r="J50" s="17"/>
      <c r="K50" s="8"/>
      <c r="L50" s="6"/>
      <c r="M50" s="6"/>
      <c r="N50" s="6"/>
      <c r="O50" s="6"/>
      <c r="P50" s="6">
        <f>SUM(I50:O50)</f>
        <v>0</v>
      </c>
    </row>
    <row r="51" spans="1:16" ht="27.2" hidden="1" customHeight="1">
      <c r="A51" s="82"/>
      <c r="B51" s="59"/>
      <c r="C51" s="59"/>
      <c r="D51" s="59"/>
      <c r="E51" s="64"/>
      <c r="F51" s="13" t="s">
        <v>15</v>
      </c>
      <c r="G51" s="29" t="s">
        <v>141</v>
      </c>
      <c r="H51" s="13" t="s">
        <v>140</v>
      </c>
      <c r="I51" s="8"/>
      <c r="J51" s="18"/>
      <c r="K51" s="8"/>
      <c r="L51" s="6"/>
      <c r="M51" s="6"/>
      <c r="N51" s="6"/>
      <c r="O51" s="6"/>
      <c r="P51" s="6">
        <f t="shared" si="3"/>
        <v>0</v>
      </c>
    </row>
    <row r="52" spans="1:16" ht="27.2" hidden="1" customHeight="1">
      <c r="A52" s="83"/>
      <c r="B52" s="60"/>
      <c r="C52" s="60"/>
      <c r="D52" s="60"/>
      <c r="E52" s="65"/>
      <c r="F52" s="13" t="s">
        <v>15</v>
      </c>
      <c r="G52" s="30" t="s">
        <v>165</v>
      </c>
      <c r="H52" s="19" t="s">
        <v>166</v>
      </c>
      <c r="I52" s="8"/>
      <c r="J52" s="18"/>
      <c r="K52" s="8"/>
      <c r="L52" s="6"/>
      <c r="M52" s="6">
        <v>400</v>
      </c>
      <c r="N52" s="6">
        <v>400</v>
      </c>
      <c r="O52" s="6">
        <v>400</v>
      </c>
      <c r="P52" s="6">
        <f t="shared" si="3"/>
        <v>1200</v>
      </c>
    </row>
    <row r="53" spans="1:16" ht="28.5" hidden="1" customHeight="1">
      <c r="A53" s="84">
        <v>4</v>
      </c>
      <c r="B53" s="58" t="s">
        <v>23</v>
      </c>
      <c r="C53" s="58" t="s">
        <v>24</v>
      </c>
      <c r="D53" s="20" t="s">
        <v>25</v>
      </c>
      <c r="E53" s="13" t="s">
        <v>8</v>
      </c>
      <c r="F53" s="13" t="s">
        <v>7</v>
      </c>
      <c r="G53" s="20" t="s">
        <v>7</v>
      </c>
      <c r="H53" s="13" t="s">
        <v>7</v>
      </c>
      <c r="I53" s="7">
        <f>I54+I55+I56+I57+I58+I60+I67</f>
        <v>0</v>
      </c>
      <c r="J53" s="7">
        <f>J54+J55+J56+J57+J58+J60+J67</f>
        <v>0</v>
      </c>
      <c r="K53" s="7">
        <f>SUM(K54:K62)+K67</f>
        <v>0</v>
      </c>
      <c r="L53" s="7" t="e">
        <f>L54+L55+L56+L57+L58+L59+L60+L61+L62+L63+L64+#REF!+#REF!+L65+L66+L67</f>
        <v>#REF!</v>
      </c>
      <c r="M53" s="7">
        <f>M54+M55+M56+M57+M58+M59+M60+M61+M62+M63+M64+M65+M66+M67</f>
        <v>2595.3799999999997</v>
      </c>
      <c r="N53" s="7">
        <f t="shared" ref="N53:P53" si="4">N54+N55+N56+N57+N58+N59+N60+N61+N62+N63+N64+N65+N66+N67</f>
        <v>2595.3799999999997</v>
      </c>
      <c r="O53" s="7">
        <f t="shared" si="4"/>
        <v>2595.3799999999997</v>
      </c>
      <c r="P53" s="7">
        <f t="shared" si="4"/>
        <v>7486.1399999999994</v>
      </c>
    </row>
    <row r="54" spans="1:16" ht="33" hidden="1" customHeight="1">
      <c r="A54" s="84"/>
      <c r="B54" s="59"/>
      <c r="C54" s="59"/>
      <c r="D54" s="58" t="s">
        <v>124</v>
      </c>
      <c r="E54" s="63" t="s">
        <v>8</v>
      </c>
      <c r="F54" s="13" t="s">
        <v>15</v>
      </c>
      <c r="G54" s="29" t="s">
        <v>86</v>
      </c>
      <c r="H54" s="13">
        <v>611.61199999999997</v>
      </c>
      <c r="I54" s="8"/>
      <c r="J54" s="8"/>
      <c r="K54" s="8"/>
      <c r="L54" s="6"/>
      <c r="M54" s="6">
        <v>1911.52</v>
      </c>
      <c r="N54" s="6">
        <v>1911.52</v>
      </c>
      <c r="O54" s="6">
        <v>1911.52</v>
      </c>
      <c r="P54" s="6">
        <f t="shared" si="3"/>
        <v>5734.5599999999995</v>
      </c>
    </row>
    <row r="55" spans="1:16" ht="30.75" hidden="1" customHeight="1">
      <c r="A55" s="84"/>
      <c r="B55" s="59"/>
      <c r="C55" s="59"/>
      <c r="D55" s="59"/>
      <c r="E55" s="64"/>
      <c r="F55" s="13" t="s">
        <v>15</v>
      </c>
      <c r="G55" s="29" t="s">
        <v>81</v>
      </c>
      <c r="H55" s="13">
        <v>611</v>
      </c>
      <c r="I55" s="8"/>
      <c r="J55" s="8"/>
      <c r="K55" s="8"/>
      <c r="L55" s="6"/>
      <c r="M55" s="6"/>
      <c r="N55" s="6"/>
      <c r="O55" s="6"/>
      <c r="P55" s="6">
        <f>SUM(I55:O55)</f>
        <v>0</v>
      </c>
    </row>
    <row r="56" spans="1:16" ht="23.45" hidden="1" customHeight="1">
      <c r="A56" s="84"/>
      <c r="B56" s="59"/>
      <c r="C56" s="59"/>
      <c r="D56" s="59"/>
      <c r="E56" s="64"/>
      <c r="F56" s="13" t="s">
        <v>15</v>
      </c>
      <c r="G56" s="29" t="s">
        <v>26</v>
      </c>
      <c r="H56" s="13">
        <v>612</v>
      </c>
      <c r="I56" s="8"/>
      <c r="J56" s="8">
        <v>0</v>
      </c>
      <c r="K56" s="8">
        <v>0</v>
      </c>
      <c r="L56" s="6">
        <v>0</v>
      </c>
      <c r="M56" s="6">
        <v>0</v>
      </c>
      <c r="N56" s="6">
        <v>0</v>
      </c>
      <c r="O56" s="6"/>
      <c r="P56" s="6">
        <f t="shared" si="3"/>
        <v>0</v>
      </c>
    </row>
    <row r="57" spans="1:16" ht="23.45" hidden="1" customHeight="1">
      <c r="A57" s="84"/>
      <c r="B57" s="59"/>
      <c r="C57" s="59"/>
      <c r="D57" s="59"/>
      <c r="E57" s="64"/>
      <c r="F57" s="13" t="s">
        <v>15</v>
      </c>
      <c r="G57" s="29" t="s">
        <v>17</v>
      </c>
      <c r="H57" s="13">
        <v>611</v>
      </c>
      <c r="I57" s="8"/>
      <c r="J57" s="8">
        <v>0</v>
      </c>
      <c r="K57" s="8">
        <v>0</v>
      </c>
      <c r="L57" s="6">
        <v>0</v>
      </c>
      <c r="M57" s="6">
        <v>0</v>
      </c>
      <c r="N57" s="6">
        <v>0</v>
      </c>
      <c r="O57" s="6"/>
      <c r="P57" s="6">
        <f t="shared" si="3"/>
        <v>0</v>
      </c>
    </row>
    <row r="58" spans="1:16" ht="33" hidden="1" customHeight="1">
      <c r="A58" s="84"/>
      <c r="B58" s="59"/>
      <c r="C58" s="59"/>
      <c r="D58" s="59"/>
      <c r="E58" s="64"/>
      <c r="F58" s="13" t="s">
        <v>15</v>
      </c>
      <c r="G58" s="29" t="s">
        <v>105</v>
      </c>
      <c r="H58" s="13">
        <v>611.61199999999997</v>
      </c>
      <c r="I58" s="8">
        <v>0</v>
      </c>
      <c r="J58" s="8"/>
      <c r="K58" s="8"/>
      <c r="L58" s="6"/>
      <c r="M58" s="6">
        <v>253.14</v>
      </c>
      <c r="N58" s="6">
        <v>253.14</v>
      </c>
      <c r="O58" s="6">
        <v>253.14</v>
      </c>
      <c r="P58" s="6">
        <f t="shared" si="3"/>
        <v>759.42</v>
      </c>
    </row>
    <row r="59" spans="1:16" ht="18.75" hidden="1" customHeight="1">
      <c r="A59" s="84"/>
      <c r="B59" s="59"/>
      <c r="C59" s="59"/>
      <c r="D59" s="59"/>
      <c r="E59" s="64"/>
      <c r="F59" s="13" t="s">
        <v>15</v>
      </c>
      <c r="G59" s="30" t="s">
        <v>100</v>
      </c>
      <c r="H59" s="13">
        <v>611</v>
      </c>
      <c r="I59" s="8">
        <v>0</v>
      </c>
      <c r="J59" s="8">
        <v>0</v>
      </c>
      <c r="K59" s="8"/>
      <c r="L59" s="6"/>
      <c r="M59" s="6">
        <v>0</v>
      </c>
      <c r="N59" s="6">
        <v>0</v>
      </c>
      <c r="O59" s="6"/>
      <c r="P59" s="6">
        <f t="shared" si="3"/>
        <v>0</v>
      </c>
    </row>
    <row r="60" spans="1:16" ht="18.75" hidden="1" customHeight="1">
      <c r="A60" s="84"/>
      <c r="B60" s="59"/>
      <c r="C60" s="59"/>
      <c r="D60" s="59"/>
      <c r="E60" s="64"/>
      <c r="F60" s="13" t="s">
        <v>15</v>
      </c>
      <c r="G60" s="29" t="s">
        <v>20</v>
      </c>
      <c r="H60" s="13">
        <v>611</v>
      </c>
      <c r="I60" s="8"/>
      <c r="J60" s="8">
        <v>0</v>
      </c>
      <c r="K60" s="8">
        <v>0</v>
      </c>
      <c r="L60" s="6">
        <v>0</v>
      </c>
      <c r="M60" s="6">
        <v>0</v>
      </c>
      <c r="N60" s="6">
        <v>0</v>
      </c>
      <c r="O60" s="6"/>
      <c r="P60" s="6">
        <f t="shared" si="3"/>
        <v>0</v>
      </c>
    </row>
    <row r="61" spans="1:16" ht="18.75" hidden="1" customHeight="1">
      <c r="A61" s="84"/>
      <c r="B61" s="59"/>
      <c r="C61" s="59"/>
      <c r="D61" s="59"/>
      <c r="E61" s="64"/>
      <c r="F61" s="13" t="s">
        <v>15</v>
      </c>
      <c r="G61" s="29" t="s">
        <v>109</v>
      </c>
      <c r="H61" s="13">
        <v>611</v>
      </c>
      <c r="I61" s="8">
        <v>0</v>
      </c>
      <c r="J61" s="8">
        <v>0</v>
      </c>
      <c r="K61" s="8">
        <v>0</v>
      </c>
      <c r="L61" s="6"/>
      <c r="M61" s="6">
        <v>0</v>
      </c>
      <c r="N61" s="6">
        <v>0</v>
      </c>
      <c r="O61" s="6"/>
      <c r="P61" s="6">
        <f t="shared" si="3"/>
        <v>0</v>
      </c>
    </row>
    <row r="62" spans="1:16" ht="18.75" hidden="1" customHeight="1">
      <c r="A62" s="84"/>
      <c r="B62" s="59"/>
      <c r="C62" s="59"/>
      <c r="D62" s="59"/>
      <c r="E62" s="64"/>
      <c r="F62" s="13" t="s">
        <v>15</v>
      </c>
      <c r="G62" s="29" t="s">
        <v>99</v>
      </c>
      <c r="H62" s="13">
        <v>611</v>
      </c>
      <c r="I62" s="8">
        <v>0</v>
      </c>
      <c r="J62" s="8">
        <v>0</v>
      </c>
      <c r="K62" s="8">
        <v>0</v>
      </c>
      <c r="L62" s="6">
        <v>0</v>
      </c>
      <c r="M62" s="6"/>
      <c r="N62" s="6"/>
      <c r="O62" s="6"/>
      <c r="P62" s="6">
        <f t="shared" si="3"/>
        <v>0</v>
      </c>
    </row>
    <row r="63" spans="1:16" ht="18.75" hidden="1" customHeight="1">
      <c r="A63" s="84"/>
      <c r="B63" s="59"/>
      <c r="C63" s="59"/>
      <c r="D63" s="59"/>
      <c r="E63" s="64"/>
      <c r="F63" s="13" t="s">
        <v>15</v>
      </c>
      <c r="G63" s="29" t="s">
        <v>136</v>
      </c>
      <c r="H63" s="13">
        <v>611</v>
      </c>
      <c r="I63" s="8">
        <v>0</v>
      </c>
      <c r="J63" s="8">
        <v>0</v>
      </c>
      <c r="K63" s="8">
        <v>0</v>
      </c>
      <c r="L63" s="6"/>
      <c r="M63" s="6">
        <v>23.72</v>
      </c>
      <c r="N63" s="6">
        <v>23.72</v>
      </c>
      <c r="O63" s="6">
        <v>23.72</v>
      </c>
      <c r="P63" s="6">
        <f>SUM(I63:O63)</f>
        <v>71.16</v>
      </c>
    </row>
    <row r="64" spans="1:16" ht="18.75" hidden="1" customHeight="1">
      <c r="A64" s="84"/>
      <c r="B64" s="59"/>
      <c r="C64" s="59"/>
      <c r="D64" s="59"/>
      <c r="E64" s="64"/>
      <c r="F64" s="13" t="s">
        <v>15</v>
      </c>
      <c r="G64" s="29" t="s">
        <v>139</v>
      </c>
      <c r="H64" s="13">
        <v>611</v>
      </c>
      <c r="I64" s="8">
        <v>0</v>
      </c>
      <c r="J64" s="8">
        <v>0</v>
      </c>
      <c r="K64" s="8">
        <v>0</v>
      </c>
      <c r="L64" s="6"/>
      <c r="M64" s="6">
        <v>107</v>
      </c>
      <c r="N64" s="6">
        <v>107</v>
      </c>
      <c r="O64" s="6">
        <v>107</v>
      </c>
      <c r="P64" s="6">
        <f t="shared" si="3"/>
        <v>321</v>
      </c>
    </row>
    <row r="65" spans="1:17" ht="18.75" hidden="1" customHeight="1">
      <c r="A65" s="84"/>
      <c r="B65" s="59"/>
      <c r="C65" s="59"/>
      <c r="D65" s="59"/>
      <c r="E65" s="64"/>
      <c r="F65" s="13" t="s">
        <v>15</v>
      </c>
      <c r="G65" s="29" t="s">
        <v>153</v>
      </c>
      <c r="H65" s="13">
        <v>611.61199999999997</v>
      </c>
      <c r="I65" s="8"/>
      <c r="J65" s="8"/>
      <c r="K65" s="8"/>
      <c r="L65" s="6"/>
      <c r="M65" s="6"/>
      <c r="N65" s="6"/>
      <c r="O65" s="6"/>
      <c r="P65" s="6"/>
    </row>
    <row r="66" spans="1:17" ht="18.75" hidden="1" customHeight="1">
      <c r="A66" s="84"/>
      <c r="B66" s="59"/>
      <c r="C66" s="59"/>
      <c r="D66" s="59"/>
      <c r="E66" s="64"/>
      <c r="F66" s="13" t="s">
        <v>15</v>
      </c>
      <c r="G66" s="29" t="s">
        <v>152</v>
      </c>
      <c r="H66" s="13">
        <v>611.61199999999997</v>
      </c>
      <c r="I66" s="8"/>
      <c r="J66" s="8"/>
      <c r="K66" s="8"/>
      <c r="L66" s="6"/>
      <c r="M66" s="6"/>
      <c r="N66" s="6"/>
      <c r="O66" s="6"/>
      <c r="P66" s="6"/>
    </row>
    <row r="67" spans="1:17" ht="18.75" hidden="1" customHeight="1">
      <c r="A67" s="84"/>
      <c r="B67" s="60"/>
      <c r="C67" s="60"/>
      <c r="D67" s="60"/>
      <c r="E67" s="65"/>
      <c r="F67" s="13" t="s">
        <v>15</v>
      </c>
      <c r="G67" s="29" t="s">
        <v>141</v>
      </c>
      <c r="H67" s="13" t="s">
        <v>140</v>
      </c>
      <c r="I67" s="8"/>
      <c r="J67" s="8"/>
      <c r="K67" s="8"/>
      <c r="L67" s="6"/>
      <c r="M67" s="6">
        <v>300</v>
      </c>
      <c r="N67" s="6">
        <v>300</v>
      </c>
      <c r="O67" s="6">
        <v>300</v>
      </c>
      <c r="P67" s="6">
        <f t="shared" ref="P67:P71" si="5">I67+J67+K67+L67+M67+N67</f>
        <v>600</v>
      </c>
    </row>
    <row r="68" spans="1:17" ht="45.2" customHeight="1">
      <c r="A68" s="84">
        <v>3</v>
      </c>
      <c r="B68" s="73" t="s">
        <v>27</v>
      </c>
      <c r="C68" s="73" t="s">
        <v>28</v>
      </c>
      <c r="D68" s="20" t="s">
        <v>122</v>
      </c>
      <c r="E68" s="13" t="s">
        <v>8</v>
      </c>
      <c r="F68" s="13" t="s">
        <v>7</v>
      </c>
      <c r="G68" s="20" t="s">
        <v>7</v>
      </c>
      <c r="H68" s="13" t="s">
        <v>7</v>
      </c>
      <c r="I68" s="7">
        <f>I69+I71</f>
        <v>0</v>
      </c>
      <c r="J68" s="7">
        <f>J69+J71</f>
        <v>0</v>
      </c>
      <c r="K68" s="7">
        <f>K69+K71</f>
        <v>0</v>
      </c>
      <c r="L68" s="7">
        <f>L69+L71+L70</f>
        <v>0</v>
      </c>
      <c r="M68" s="7">
        <f>M69+M71+M70</f>
        <v>41507.17</v>
      </c>
      <c r="N68" s="7">
        <f t="shared" ref="N68:O68" si="6">N69+N71+N70</f>
        <v>33813.009999999995</v>
      </c>
      <c r="O68" s="7">
        <f t="shared" si="6"/>
        <v>33813.009999999995</v>
      </c>
      <c r="P68" s="7">
        <f>M68+N68+O68</f>
        <v>109133.18999999999</v>
      </c>
    </row>
    <row r="69" spans="1:17" ht="65.25" customHeight="1">
      <c r="A69" s="84"/>
      <c r="B69" s="74"/>
      <c r="C69" s="74"/>
      <c r="D69" s="20" t="s">
        <v>124</v>
      </c>
      <c r="E69" s="13" t="s">
        <v>8</v>
      </c>
      <c r="F69" s="13" t="s">
        <v>7</v>
      </c>
      <c r="G69" s="20" t="s">
        <v>7</v>
      </c>
      <c r="H69" s="13" t="s">
        <v>7</v>
      </c>
      <c r="I69" s="8">
        <f>I72+I89</f>
        <v>0</v>
      </c>
      <c r="J69" s="8">
        <f>J72+J89</f>
        <v>0</v>
      </c>
      <c r="K69" s="8">
        <f>K72+K89</f>
        <v>0</v>
      </c>
      <c r="L69" s="8"/>
      <c r="M69" s="8">
        <v>39408.17</v>
      </c>
      <c r="N69" s="8">
        <v>31714.01</v>
      </c>
      <c r="O69" s="8">
        <v>31714.01</v>
      </c>
      <c r="P69" s="8">
        <f>SUM(M69:O69)</f>
        <v>102836.18999999999</v>
      </c>
      <c r="Q69" s="42"/>
    </row>
    <row r="70" spans="1:17" ht="38.25" customHeight="1">
      <c r="A70" s="84"/>
      <c r="B70" s="74"/>
      <c r="C70" s="74"/>
      <c r="D70" s="47" t="s">
        <v>127</v>
      </c>
      <c r="E70" s="14">
        <v>133</v>
      </c>
      <c r="F70" s="13"/>
      <c r="G70" s="29"/>
      <c r="H70" s="13"/>
      <c r="I70" s="8">
        <v>0</v>
      </c>
      <c r="J70" s="8">
        <v>0</v>
      </c>
      <c r="K70" s="8">
        <v>0</v>
      </c>
      <c r="L70" s="8"/>
      <c r="M70" s="8">
        <v>2099</v>
      </c>
      <c r="N70" s="8">
        <v>2099</v>
      </c>
      <c r="O70" s="8">
        <v>2099</v>
      </c>
      <c r="P70" s="8">
        <f>M70+N70+O70</f>
        <v>6297</v>
      </c>
    </row>
    <row r="71" spans="1:17" ht="58.5" customHeight="1">
      <c r="A71" s="84"/>
      <c r="B71" s="75"/>
      <c r="C71" s="75"/>
      <c r="D71" s="20" t="s">
        <v>29</v>
      </c>
      <c r="E71" s="13">
        <v>131</v>
      </c>
      <c r="F71" s="13" t="s">
        <v>7</v>
      </c>
      <c r="G71" s="20" t="s">
        <v>7</v>
      </c>
      <c r="H71" s="13" t="s">
        <v>7</v>
      </c>
      <c r="I71" s="8">
        <f>I111+I112</f>
        <v>0</v>
      </c>
      <c r="J71" s="8">
        <f>J111</f>
        <v>0</v>
      </c>
      <c r="K71" s="8">
        <f>K111</f>
        <v>0</v>
      </c>
      <c r="L71" s="8">
        <f>L111</f>
        <v>0</v>
      </c>
      <c r="M71" s="8">
        <f>M111</f>
        <v>0</v>
      </c>
      <c r="N71" s="8">
        <v>0</v>
      </c>
      <c r="O71" s="8"/>
      <c r="P71" s="6">
        <f t="shared" si="5"/>
        <v>0</v>
      </c>
    </row>
    <row r="72" spans="1:17" ht="32.25" hidden="1" customHeight="1">
      <c r="A72" s="84">
        <v>6</v>
      </c>
      <c r="B72" s="58" t="s">
        <v>13</v>
      </c>
      <c r="C72" s="58" t="s">
        <v>28</v>
      </c>
      <c r="D72" s="20" t="s">
        <v>25</v>
      </c>
      <c r="E72" s="13" t="s">
        <v>8</v>
      </c>
      <c r="F72" s="13" t="s">
        <v>7</v>
      </c>
      <c r="G72" s="20" t="s">
        <v>7</v>
      </c>
      <c r="H72" s="13" t="s">
        <v>7</v>
      </c>
      <c r="I72" s="7">
        <f>I73+I74+I75+I76+I77+I78+I79+I80+I81+I83+I85</f>
        <v>0</v>
      </c>
      <c r="J72" s="7">
        <f>J73+J74+J75+J76+J77+J78+J79+J80+J81+J83+J85</f>
        <v>0</v>
      </c>
      <c r="K72" s="7">
        <f>SUM(K73:K84)+K85</f>
        <v>0</v>
      </c>
      <c r="L72" s="7" t="e">
        <f>L73+L74+L75+L76+L77+L78+L79+L80+L81+L82+L87+L83+L84+#REF!+L85+L86+#REF!+#REF!+L88+#REF!</f>
        <v>#REF!</v>
      </c>
      <c r="M72" s="7">
        <f>M73+M74+M75+M76+M77+M78+M79+M80+M81+M82+M83+M84+M85+M86</f>
        <v>8153.5599999999995</v>
      </c>
      <c r="N72" s="7">
        <f t="shared" ref="N72:P72" si="7">N73+N74+N75+N76+N77+N78+N79+N80+N81+N82+N83+N84+N85+N86</f>
        <v>8153.5599999999995</v>
      </c>
      <c r="O72" s="7">
        <f t="shared" si="7"/>
        <v>8153.5599999999995</v>
      </c>
      <c r="P72" s="7">
        <f t="shared" si="7"/>
        <v>24460.68</v>
      </c>
    </row>
    <row r="73" spans="1:17" ht="30.75" hidden="1" customHeight="1">
      <c r="A73" s="84"/>
      <c r="B73" s="59"/>
      <c r="C73" s="59"/>
      <c r="D73" s="58" t="s">
        <v>124</v>
      </c>
      <c r="E73" s="58" t="s">
        <v>8</v>
      </c>
      <c r="F73" s="20" t="s">
        <v>15</v>
      </c>
      <c r="G73" s="29" t="s">
        <v>87</v>
      </c>
      <c r="H73" s="20">
        <v>621.62199999999996</v>
      </c>
      <c r="I73" s="6"/>
      <c r="J73" s="6"/>
      <c r="K73" s="6"/>
      <c r="L73" s="6"/>
      <c r="M73" s="6">
        <v>3875.73</v>
      </c>
      <c r="N73" s="6">
        <v>3875.73</v>
      </c>
      <c r="O73" s="6">
        <v>3875.73</v>
      </c>
      <c r="P73" s="6">
        <f>I73+J73+K73+L73+M73+N73+O73</f>
        <v>11627.19</v>
      </c>
    </row>
    <row r="74" spans="1:17" ht="30.75" hidden="1" customHeight="1">
      <c r="A74" s="84"/>
      <c r="B74" s="59"/>
      <c r="C74" s="59"/>
      <c r="D74" s="59"/>
      <c r="E74" s="59"/>
      <c r="F74" s="20" t="s">
        <v>15</v>
      </c>
      <c r="G74" s="29" t="s">
        <v>88</v>
      </c>
      <c r="H74" s="20">
        <v>621</v>
      </c>
      <c r="I74" s="6"/>
      <c r="J74" s="6"/>
      <c r="K74" s="6"/>
      <c r="L74" s="6"/>
      <c r="M74" s="6">
        <v>204</v>
      </c>
      <c r="N74" s="6">
        <v>204</v>
      </c>
      <c r="O74" s="6">
        <v>204</v>
      </c>
      <c r="P74" s="6">
        <f>I74+J74+K74+L74+M74+N74+O74</f>
        <v>612</v>
      </c>
    </row>
    <row r="75" spans="1:17" ht="30.75" hidden="1" customHeight="1">
      <c r="A75" s="84"/>
      <c r="B75" s="59"/>
      <c r="C75" s="59"/>
      <c r="D75" s="59"/>
      <c r="E75" s="59"/>
      <c r="F75" s="20" t="s">
        <v>15</v>
      </c>
      <c r="G75" s="29" t="s">
        <v>89</v>
      </c>
      <c r="H75" s="20">
        <v>621</v>
      </c>
      <c r="I75" s="6"/>
      <c r="J75" s="6"/>
      <c r="K75" s="6"/>
      <c r="L75" s="6"/>
      <c r="M75" s="6"/>
      <c r="N75" s="6"/>
      <c r="O75" s="6"/>
      <c r="P75" s="6">
        <f t="shared" ref="P75:P88" si="8">I75+J75+K75+L75+M75+N75+O75</f>
        <v>0</v>
      </c>
    </row>
    <row r="76" spans="1:17" ht="23.45" hidden="1" customHeight="1">
      <c r="A76" s="84"/>
      <c r="B76" s="59"/>
      <c r="C76" s="59"/>
      <c r="D76" s="59"/>
      <c r="E76" s="59"/>
      <c r="F76" s="20" t="s">
        <v>15</v>
      </c>
      <c r="G76" s="29" t="s">
        <v>30</v>
      </c>
      <c r="H76" s="20">
        <v>621</v>
      </c>
      <c r="I76" s="6"/>
      <c r="J76" s="6">
        <v>0</v>
      </c>
      <c r="K76" s="6">
        <v>0</v>
      </c>
      <c r="L76" s="6">
        <v>0</v>
      </c>
      <c r="M76" s="6">
        <v>0</v>
      </c>
      <c r="N76" s="6"/>
      <c r="O76" s="6"/>
      <c r="P76" s="6">
        <f t="shared" si="8"/>
        <v>0</v>
      </c>
    </row>
    <row r="77" spans="1:17" ht="30.75" hidden="1" customHeight="1">
      <c r="A77" s="84"/>
      <c r="B77" s="59"/>
      <c r="C77" s="59"/>
      <c r="D77" s="59"/>
      <c r="E77" s="59"/>
      <c r="F77" s="20" t="s">
        <v>15</v>
      </c>
      <c r="G77" s="29" t="s">
        <v>94</v>
      </c>
      <c r="H77" s="20">
        <v>621</v>
      </c>
      <c r="I77" s="6"/>
      <c r="J77" s="6"/>
      <c r="K77" s="6"/>
      <c r="L77" s="6"/>
      <c r="M77" s="6">
        <v>176.51</v>
      </c>
      <c r="N77" s="6">
        <v>176.51</v>
      </c>
      <c r="O77" s="6">
        <v>176.51</v>
      </c>
      <c r="P77" s="6">
        <f t="shared" si="8"/>
        <v>529.53</v>
      </c>
    </row>
    <row r="78" spans="1:17" ht="23.45" hidden="1" customHeight="1">
      <c r="A78" s="84"/>
      <c r="B78" s="59"/>
      <c r="C78" s="59"/>
      <c r="D78" s="59"/>
      <c r="E78" s="59"/>
      <c r="F78" s="20" t="s">
        <v>15</v>
      </c>
      <c r="G78" s="29" t="s">
        <v>31</v>
      </c>
      <c r="H78" s="20">
        <v>621</v>
      </c>
      <c r="I78" s="6"/>
      <c r="J78" s="6"/>
      <c r="K78" s="6">
        <v>0</v>
      </c>
      <c r="L78" s="6">
        <v>0</v>
      </c>
      <c r="M78" s="6">
        <v>0</v>
      </c>
      <c r="N78" s="6"/>
      <c r="O78" s="6"/>
      <c r="P78" s="6">
        <f t="shared" si="8"/>
        <v>0</v>
      </c>
    </row>
    <row r="79" spans="1:17" ht="23.45" hidden="1" customHeight="1">
      <c r="A79" s="84"/>
      <c r="B79" s="59"/>
      <c r="C79" s="59"/>
      <c r="D79" s="59"/>
      <c r="E79" s="59"/>
      <c r="F79" s="20" t="s">
        <v>15</v>
      </c>
      <c r="G79" s="29" t="s">
        <v>32</v>
      </c>
      <c r="H79" s="20">
        <v>621</v>
      </c>
      <c r="I79" s="6"/>
      <c r="J79" s="6">
        <v>0</v>
      </c>
      <c r="K79" s="6">
        <v>0</v>
      </c>
      <c r="L79" s="6">
        <v>0</v>
      </c>
      <c r="M79" s="6">
        <v>0</v>
      </c>
      <c r="N79" s="6"/>
      <c r="O79" s="6"/>
      <c r="P79" s="6">
        <f t="shared" si="8"/>
        <v>0</v>
      </c>
    </row>
    <row r="80" spans="1:17" ht="23.45" hidden="1" customHeight="1">
      <c r="A80" s="84"/>
      <c r="B80" s="59"/>
      <c r="C80" s="59"/>
      <c r="D80" s="59"/>
      <c r="E80" s="59"/>
      <c r="F80" s="20" t="s">
        <v>15</v>
      </c>
      <c r="G80" s="29" t="s">
        <v>33</v>
      </c>
      <c r="H80" s="20">
        <v>621</v>
      </c>
      <c r="I80" s="6"/>
      <c r="J80" s="6">
        <v>0</v>
      </c>
      <c r="K80" s="6">
        <v>0</v>
      </c>
      <c r="L80" s="6">
        <v>0</v>
      </c>
      <c r="M80" s="6">
        <v>0</v>
      </c>
      <c r="N80" s="6"/>
      <c r="O80" s="6"/>
      <c r="P80" s="6">
        <f t="shared" si="8"/>
        <v>0</v>
      </c>
    </row>
    <row r="81" spans="1:17" ht="23.45" hidden="1" customHeight="1">
      <c r="A81" s="84"/>
      <c r="B81" s="59"/>
      <c r="C81" s="59"/>
      <c r="D81" s="59"/>
      <c r="E81" s="59"/>
      <c r="F81" s="20" t="s">
        <v>15</v>
      </c>
      <c r="G81" s="29" t="s">
        <v>32</v>
      </c>
      <c r="H81" s="20">
        <v>621.62199999999996</v>
      </c>
      <c r="I81" s="6">
        <v>0</v>
      </c>
      <c r="J81" s="6"/>
      <c r="K81" s="6">
        <v>0</v>
      </c>
      <c r="L81" s="6">
        <v>0</v>
      </c>
      <c r="M81" s="6">
        <v>0</v>
      </c>
      <c r="N81" s="6"/>
      <c r="O81" s="6"/>
      <c r="P81" s="6">
        <f t="shared" si="8"/>
        <v>0</v>
      </c>
    </row>
    <row r="82" spans="1:17" ht="30.75" hidden="1" customHeight="1">
      <c r="A82" s="84"/>
      <c r="B82" s="59"/>
      <c r="C82" s="59"/>
      <c r="D82" s="59"/>
      <c r="E82" s="59"/>
      <c r="F82" s="13" t="s">
        <v>15</v>
      </c>
      <c r="G82" s="30" t="s">
        <v>102</v>
      </c>
      <c r="H82" s="20">
        <v>621</v>
      </c>
      <c r="I82" s="6">
        <v>0</v>
      </c>
      <c r="J82" s="6">
        <v>0</v>
      </c>
      <c r="K82" s="6"/>
      <c r="L82" s="6"/>
      <c r="M82" s="6">
        <v>0</v>
      </c>
      <c r="N82" s="6"/>
      <c r="O82" s="6"/>
      <c r="P82" s="6">
        <f t="shared" si="8"/>
        <v>0</v>
      </c>
    </row>
    <row r="83" spans="1:17" ht="30.75" hidden="1" customHeight="1">
      <c r="A83" s="84"/>
      <c r="B83" s="59"/>
      <c r="C83" s="59"/>
      <c r="D83" s="59"/>
      <c r="E83" s="59"/>
      <c r="F83" s="52" t="s">
        <v>15</v>
      </c>
      <c r="G83" s="31" t="s">
        <v>110</v>
      </c>
      <c r="H83" s="20">
        <v>621</v>
      </c>
      <c r="I83" s="6">
        <v>0</v>
      </c>
      <c r="J83" s="6"/>
      <c r="K83" s="6"/>
      <c r="L83" s="6"/>
      <c r="M83" s="6">
        <v>598.38</v>
      </c>
      <c r="N83" s="6">
        <v>598.38</v>
      </c>
      <c r="O83" s="6">
        <v>598.38</v>
      </c>
      <c r="P83" s="6">
        <f t="shared" si="8"/>
        <v>1795.1399999999999</v>
      </c>
    </row>
    <row r="84" spans="1:17" s="4" customFormat="1" ht="24.75" hidden="1" customHeight="1">
      <c r="A84" s="84"/>
      <c r="B84" s="59"/>
      <c r="C84" s="59"/>
      <c r="D84" s="59"/>
      <c r="E84" s="59"/>
      <c r="F84" s="20" t="s">
        <v>15</v>
      </c>
      <c r="G84" s="29" t="s">
        <v>111</v>
      </c>
      <c r="H84" s="20">
        <v>621</v>
      </c>
      <c r="I84" s="6">
        <v>0</v>
      </c>
      <c r="J84" s="6">
        <v>0</v>
      </c>
      <c r="K84" s="6"/>
      <c r="L84" s="6"/>
      <c r="M84" s="6"/>
      <c r="N84" s="6"/>
      <c r="O84" s="6"/>
      <c r="P84" s="6">
        <f t="shared" si="8"/>
        <v>0</v>
      </c>
      <c r="Q84" s="43"/>
    </row>
    <row r="85" spans="1:17" s="4" customFormat="1" ht="24.75" hidden="1" customHeight="1">
      <c r="A85" s="84"/>
      <c r="B85" s="59"/>
      <c r="C85" s="59"/>
      <c r="D85" s="59"/>
      <c r="E85" s="59"/>
      <c r="F85" s="13" t="s">
        <v>15</v>
      </c>
      <c r="G85" s="29" t="s">
        <v>142</v>
      </c>
      <c r="H85" s="13" t="s">
        <v>140</v>
      </c>
      <c r="I85" s="6"/>
      <c r="J85" s="6"/>
      <c r="K85" s="6"/>
      <c r="L85" s="6"/>
      <c r="M85" s="6">
        <v>3200</v>
      </c>
      <c r="N85" s="6">
        <v>3200</v>
      </c>
      <c r="O85" s="6">
        <v>3200</v>
      </c>
      <c r="P85" s="6">
        <f t="shared" si="8"/>
        <v>9600</v>
      </c>
      <c r="Q85" s="43"/>
    </row>
    <row r="86" spans="1:17" s="4" customFormat="1" ht="24.75" hidden="1" customHeight="1">
      <c r="A86" s="84"/>
      <c r="B86" s="59"/>
      <c r="C86" s="59"/>
      <c r="D86" s="59"/>
      <c r="E86" s="59"/>
      <c r="F86" s="13" t="s">
        <v>15</v>
      </c>
      <c r="G86" s="30" t="s">
        <v>146</v>
      </c>
      <c r="H86" s="13">
        <v>621</v>
      </c>
      <c r="I86" s="6"/>
      <c r="J86" s="6"/>
      <c r="K86" s="6"/>
      <c r="L86" s="6"/>
      <c r="M86" s="6">
        <v>98.94</v>
      </c>
      <c r="N86" s="6">
        <v>98.94</v>
      </c>
      <c r="O86" s="6">
        <v>98.94</v>
      </c>
      <c r="P86" s="6">
        <f t="shared" si="8"/>
        <v>296.82</v>
      </c>
      <c r="Q86" s="43"/>
    </row>
    <row r="87" spans="1:17" s="4" customFormat="1" ht="24.75" hidden="1" customHeight="1">
      <c r="A87" s="84"/>
      <c r="B87" s="59"/>
      <c r="C87" s="59"/>
      <c r="D87" s="59"/>
      <c r="E87" s="59"/>
      <c r="F87" s="13" t="s">
        <v>15</v>
      </c>
      <c r="G87" s="30" t="s">
        <v>155</v>
      </c>
      <c r="H87" s="13">
        <v>621.62199999999996</v>
      </c>
      <c r="I87" s="6"/>
      <c r="J87" s="6"/>
      <c r="K87" s="6"/>
      <c r="L87" s="6"/>
      <c r="M87" s="6"/>
      <c r="N87" s="6"/>
      <c r="O87" s="6"/>
      <c r="P87" s="6">
        <f t="shared" si="8"/>
        <v>0</v>
      </c>
      <c r="Q87" s="43"/>
    </row>
    <row r="88" spans="1:17" s="4" customFormat="1" ht="24.75" hidden="1" customHeight="1">
      <c r="A88" s="84"/>
      <c r="B88" s="59"/>
      <c r="C88" s="59"/>
      <c r="D88" s="59"/>
      <c r="E88" s="59"/>
      <c r="F88" s="13" t="s">
        <v>15</v>
      </c>
      <c r="G88" s="30" t="s">
        <v>154</v>
      </c>
      <c r="H88" s="13">
        <v>621.62199999999996</v>
      </c>
      <c r="I88" s="6"/>
      <c r="J88" s="6"/>
      <c r="K88" s="6"/>
      <c r="L88" s="6"/>
      <c r="M88" s="6"/>
      <c r="N88" s="6"/>
      <c r="O88" s="6"/>
      <c r="P88" s="6">
        <f t="shared" si="8"/>
        <v>0</v>
      </c>
      <c r="Q88" s="43"/>
    </row>
    <row r="89" spans="1:17" ht="33.950000000000003" hidden="1" customHeight="1">
      <c r="A89" s="84">
        <v>7</v>
      </c>
      <c r="B89" s="62" t="s">
        <v>23</v>
      </c>
      <c r="C89" s="62" t="s">
        <v>39</v>
      </c>
      <c r="D89" s="20" t="s">
        <v>25</v>
      </c>
      <c r="E89" s="13" t="s">
        <v>8</v>
      </c>
      <c r="F89" s="13" t="s">
        <v>7</v>
      </c>
      <c r="G89" s="29" t="s">
        <v>7</v>
      </c>
      <c r="H89" s="13" t="s">
        <v>7</v>
      </c>
      <c r="I89" s="5">
        <f>I90+I91+I92+I93+I95+I94+I96+I97+I98+I100+I103</f>
        <v>0</v>
      </c>
      <c r="J89" s="5">
        <f>J90+J91+J92+J93+J94+J95+J96+J97+J98+J100+J103</f>
        <v>0</v>
      </c>
      <c r="K89" s="5">
        <f>SUM(K90:K102)+K103</f>
        <v>0</v>
      </c>
      <c r="L89" s="5" t="e">
        <f>L90+L91+L92+L93+L94+L95+L96+L97+L98+L99+L100+L101+L102+L103+L104+#REF!+L105+#REF!+L106+L107+L108+L109+L110</f>
        <v>#REF!</v>
      </c>
      <c r="M89" s="5">
        <f>M90+M91+M92+M93+M94+M95+M96+M97+M98+M99+M100+M101+M102+M103+M104+M105+M106+M107+M108+M109+M110</f>
        <v>25506.120000000003</v>
      </c>
      <c r="N89" s="5">
        <f t="shared" ref="N89:P89" si="9">N90+N91+N92+N93+N94+N95+N96+N97+N98+N99+N100+N101+N102+N103+N104+N105+N106+N107+N108+N109+N110</f>
        <v>25506.120000000003</v>
      </c>
      <c r="O89" s="5">
        <f t="shared" si="9"/>
        <v>25506.120000000003</v>
      </c>
      <c r="P89" s="5">
        <f t="shared" si="9"/>
        <v>76518.36</v>
      </c>
      <c r="Q89" s="44"/>
    </row>
    <row r="90" spans="1:17" ht="56.25" hidden="1" customHeight="1">
      <c r="A90" s="84"/>
      <c r="B90" s="62"/>
      <c r="C90" s="62"/>
      <c r="D90" s="58" t="s">
        <v>124</v>
      </c>
      <c r="E90" s="63" t="s">
        <v>8</v>
      </c>
      <c r="F90" s="20" t="s">
        <v>15</v>
      </c>
      <c r="G90" s="29" t="s">
        <v>169</v>
      </c>
      <c r="H90" s="20" t="s">
        <v>112</v>
      </c>
      <c r="I90" s="6"/>
      <c r="J90" s="6"/>
      <c r="K90" s="6"/>
      <c r="L90" s="6"/>
      <c r="M90" s="6">
        <v>7991.47</v>
      </c>
      <c r="N90" s="6">
        <v>7991.47</v>
      </c>
      <c r="O90" s="6">
        <v>7991.47</v>
      </c>
      <c r="P90" s="6">
        <f>I90+J90+K90+L90+M90+N90+O90</f>
        <v>23974.41</v>
      </c>
    </row>
    <row r="91" spans="1:17" ht="32.85" hidden="1" customHeight="1">
      <c r="A91" s="84"/>
      <c r="B91" s="62"/>
      <c r="C91" s="62"/>
      <c r="D91" s="59"/>
      <c r="E91" s="64"/>
      <c r="F91" s="20" t="s">
        <v>15</v>
      </c>
      <c r="G91" s="29" t="s">
        <v>90</v>
      </c>
      <c r="H91" s="20">
        <v>621</v>
      </c>
      <c r="I91" s="6"/>
      <c r="J91" s="6"/>
      <c r="K91" s="6"/>
      <c r="L91" s="6"/>
      <c r="M91" s="6"/>
      <c r="N91" s="6"/>
      <c r="O91" s="6"/>
      <c r="P91" s="6">
        <f t="shared" ref="P91:P112" si="10">I91+J91+K91+L91+M91+N91+O91</f>
        <v>0</v>
      </c>
    </row>
    <row r="92" spans="1:17" ht="20.25" hidden="1" customHeight="1">
      <c r="A92" s="84"/>
      <c r="B92" s="62"/>
      <c r="C92" s="62"/>
      <c r="D92" s="59"/>
      <c r="E92" s="64"/>
      <c r="F92" s="20" t="s">
        <v>15</v>
      </c>
      <c r="G92" s="29" t="s">
        <v>30</v>
      </c>
      <c r="H92" s="20">
        <v>621</v>
      </c>
      <c r="I92" s="6"/>
      <c r="J92" s="6">
        <v>0</v>
      </c>
      <c r="K92" s="6">
        <v>0</v>
      </c>
      <c r="L92" s="6">
        <v>0</v>
      </c>
      <c r="M92" s="6">
        <v>0</v>
      </c>
      <c r="N92" s="6"/>
      <c r="O92" s="6"/>
      <c r="P92" s="6">
        <f t="shared" si="10"/>
        <v>0</v>
      </c>
    </row>
    <row r="93" spans="1:17" ht="20.25" hidden="1" customHeight="1">
      <c r="A93" s="84"/>
      <c r="B93" s="62"/>
      <c r="C93" s="62"/>
      <c r="D93" s="59"/>
      <c r="E93" s="64"/>
      <c r="F93" s="20" t="s">
        <v>15</v>
      </c>
      <c r="G93" s="29" t="s">
        <v>31</v>
      </c>
      <c r="H93" s="20">
        <v>621</v>
      </c>
      <c r="I93" s="6"/>
      <c r="J93" s="6"/>
      <c r="K93" s="6">
        <v>0</v>
      </c>
      <c r="L93" s="6">
        <v>0</v>
      </c>
      <c r="M93" s="6">
        <v>0</v>
      </c>
      <c r="N93" s="6"/>
      <c r="O93" s="6"/>
      <c r="P93" s="6">
        <f t="shared" si="10"/>
        <v>0</v>
      </c>
    </row>
    <row r="94" spans="1:17" ht="20.25" hidden="1" customHeight="1">
      <c r="A94" s="84"/>
      <c r="B94" s="62"/>
      <c r="C94" s="62"/>
      <c r="D94" s="59"/>
      <c r="E94" s="64"/>
      <c r="F94" s="20" t="s">
        <v>15</v>
      </c>
      <c r="G94" s="29" t="s">
        <v>32</v>
      </c>
      <c r="H94" s="20">
        <v>621</v>
      </c>
      <c r="I94" s="6"/>
      <c r="J94" s="6"/>
      <c r="K94" s="6">
        <v>0</v>
      </c>
      <c r="L94" s="6"/>
      <c r="M94" s="6">
        <v>0</v>
      </c>
      <c r="N94" s="6"/>
      <c r="O94" s="6"/>
      <c r="P94" s="6">
        <f t="shared" si="10"/>
        <v>0</v>
      </c>
    </row>
    <row r="95" spans="1:17" ht="20.25" hidden="1" customHeight="1">
      <c r="A95" s="84"/>
      <c r="B95" s="62"/>
      <c r="C95" s="62"/>
      <c r="D95" s="59"/>
      <c r="E95" s="64"/>
      <c r="F95" s="20" t="s">
        <v>15</v>
      </c>
      <c r="G95" s="29" t="s">
        <v>34</v>
      </c>
      <c r="H95" s="20">
        <v>622.62099999999998</v>
      </c>
      <c r="I95" s="6"/>
      <c r="J95" s="6"/>
      <c r="K95" s="6">
        <v>0</v>
      </c>
      <c r="L95" s="6">
        <v>0</v>
      </c>
      <c r="M95" s="6">
        <v>0</v>
      </c>
      <c r="N95" s="6"/>
      <c r="O95" s="6"/>
      <c r="P95" s="6">
        <f t="shared" si="10"/>
        <v>0</v>
      </c>
    </row>
    <row r="96" spans="1:17" ht="20.25" hidden="1" customHeight="1">
      <c r="A96" s="84"/>
      <c r="B96" s="62"/>
      <c r="C96" s="62"/>
      <c r="D96" s="59"/>
      <c r="E96" s="64"/>
      <c r="F96" s="20" t="s">
        <v>15</v>
      </c>
      <c r="G96" s="29" t="s">
        <v>35</v>
      </c>
      <c r="H96" s="20">
        <v>622.62099999999998</v>
      </c>
      <c r="I96" s="6"/>
      <c r="J96" s="6"/>
      <c r="K96" s="6">
        <v>0</v>
      </c>
      <c r="L96" s="6">
        <v>0</v>
      </c>
      <c r="M96" s="6">
        <v>0</v>
      </c>
      <c r="N96" s="6"/>
      <c r="O96" s="6"/>
      <c r="P96" s="6">
        <f t="shared" si="10"/>
        <v>0</v>
      </c>
    </row>
    <row r="97" spans="1:16" ht="51.95" hidden="1" customHeight="1">
      <c r="A97" s="84"/>
      <c r="B97" s="62"/>
      <c r="C97" s="62"/>
      <c r="D97" s="59"/>
      <c r="E97" s="64"/>
      <c r="F97" s="20" t="s">
        <v>15</v>
      </c>
      <c r="G97" s="29" t="s">
        <v>168</v>
      </c>
      <c r="H97" s="13">
        <v>621</v>
      </c>
      <c r="I97" s="6">
        <v>0</v>
      </c>
      <c r="J97" s="6"/>
      <c r="K97" s="6"/>
      <c r="L97" s="6"/>
      <c r="M97" s="6">
        <v>1131.81</v>
      </c>
      <c r="N97" s="6">
        <v>1131.81</v>
      </c>
      <c r="O97" s="6">
        <v>1131.81</v>
      </c>
      <c r="P97" s="6">
        <f t="shared" si="10"/>
        <v>3395.43</v>
      </c>
    </row>
    <row r="98" spans="1:16" ht="20.25" hidden="1" customHeight="1">
      <c r="A98" s="84"/>
      <c r="B98" s="62"/>
      <c r="C98" s="62"/>
      <c r="D98" s="59"/>
      <c r="E98" s="64"/>
      <c r="F98" s="20" t="s">
        <v>15</v>
      </c>
      <c r="G98" s="29" t="s">
        <v>33</v>
      </c>
      <c r="H98" s="13">
        <v>621</v>
      </c>
      <c r="I98" s="8"/>
      <c r="J98" s="8">
        <v>0</v>
      </c>
      <c r="K98" s="8">
        <v>0</v>
      </c>
      <c r="L98" s="6">
        <v>0</v>
      </c>
      <c r="M98" s="6">
        <v>0</v>
      </c>
      <c r="N98" s="6"/>
      <c r="O98" s="6"/>
      <c r="P98" s="6">
        <f t="shared" si="10"/>
        <v>0</v>
      </c>
    </row>
    <row r="99" spans="1:16" ht="20.25" hidden="1" customHeight="1">
      <c r="A99" s="84"/>
      <c r="B99" s="62"/>
      <c r="C99" s="62"/>
      <c r="D99" s="59"/>
      <c r="E99" s="64"/>
      <c r="F99" s="13" t="s">
        <v>15</v>
      </c>
      <c r="G99" s="30" t="s">
        <v>102</v>
      </c>
      <c r="H99" s="13">
        <v>621</v>
      </c>
      <c r="I99" s="8">
        <v>0</v>
      </c>
      <c r="J99" s="8">
        <v>0</v>
      </c>
      <c r="K99" s="8"/>
      <c r="L99" s="6"/>
      <c r="M99" s="6">
        <v>0</v>
      </c>
      <c r="N99" s="6"/>
      <c r="O99" s="6"/>
      <c r="P99" s="6">
        <f t="shared" si="10"/>
        <v>0</v>
      </c>
    </row>
    <row r="100" spans="1:16" ht="29.85" hidden="1" customHeight="1">
      <c r="A100" s="84"/>
      <c r="B100" s="62"/>
      <c r="C100" s="62"/>
      <c r="D100" s="59"/>
      <c r="E100" s="64"/>
      <c r="F100" s="20" t="s">
        <v>15</v>
      </c>
      <c r="G100" s="29" t="s">
        <v>95</v>
      </c>
      <c r="H100" s="13">
        <v>621</v>
      </c>
      <c r="I100" s="8">
        <v>0</v>
      </c>
      <c r="J100" s="8"/>
      <c r="K100" s="8"/>
      <c r="L100" s="6"/>
      <c r="M100" s="6">
        <v>163.44</v>
      </c>
      <c r="N100" s="6">
        <v>163.44</v>
      </c>
      <c r="O100" s="6">
        <v>163.44</v>
      </c>
      <c r="P100" s="6">
        <f t="shared" si="10"/>
        <v>490.32</v>
      </c>
    </row>
    <row r="101" spans="1:16" ht="20.25" hidden="1" customHeight="1">
      <c r="A101" s="84"/>
      <c r="B101" s="62"/>
      <c r="C101" s="62"/>
      <c r="D101" s="59"/>
      <c r="E101" s="64"/>
      <c r="F101" s="20" t="s">
        <v>15</v>
      </c>
      <c r="G101" s="29" t="s">
        <v>111</v>
      </c>
      <c r="H101" s="13" t="s">
        <v>112</v>
      </c>
      <c r="I101" s="8">
        <v>0</v>
      </c>
      <c r="J101" s="8">
        <v>0</v>
      </c>
      <c r="K101" s="8">
        <v>0</v>
      </c>
      <c r="L101" s="6"/>
      <c r="M101" s="6"/>
      <c r="N101" s="6"/>
      <c r="O101" s="6"/>
      <c r="P101" s="6">
        <f t="shared" si="10"/>
        <v>0</v>
      </c>
    </row>
    <row r="102" spans="1:16" ht="20.25" hidden="1" customHeight="1">
      <c r="A102" s="84"/>
      <c r="B102" s="62"/>
      <c r="C102" s="62"/>
      <c r="D102" s="59"/>
      <c r="E102" s="64"/>
      <c r="F102" s="20" t="s">
        <v>15</v>
      </c>
      <c r="G102" s="30" t="s">
        <v>129</v>
      </c>
      <c r="H102" s="13">
        <v>621</v>
      </c>
      <c r="I102" s="8">
        <v>0</v>
      </c>
      <c r="J102" s="8">
        <v>0</v>
      </c>
      <c r="K102" s="8">
        <v>0</v>
      </c>
      <c r="L102" s="6"/>
      <c r="M102" s="6">
        <v>0</v>
      </c>
      <c r="N102" s="6">
        <v>0</v>
      </c>
      <c r="O102" s="6"/>
      <c r="P102" s="6">
        <f t="shared" si="10"/>
        <v>0</v>
      </c>
    </row>
    <row r="103" spans="1:16" ht="20.25" hidden="1" customHeight="1">
      <c r="A103" s="84"/>
      <c r="B103" s="62"/>
      <c r="C103" s="62"/>
      <c r="D103" s="59"/>
      <c r="E103" s="64"/>
      <c r="F103" s="13" t="s">
        <v>15</v>
      </c>
      <c r="G103" s="29" t="s">
        <v>142</v>
      </c>
      <c r="H103" s="13" t="s">
        <v>140</v>
      </c>
      <c r="I103" s="8"/>
      <c r="J103" s="8"/>
      <c r="K103" s="8"/>
      <c r="L103" s="6"/>
      <c r="M103" s="6">
        <v>5000</v>
      </c>
      <c r="N103" s="6">
        <v>5000</v>
      </c>
      <c r="O103" s="6">
        <v>5000</v>
      </c>
      <c r="P103" s="6">
        <f t="shared" si="10"/>
        <v>15000</v>
      </c>
    </row>
    <row r="104" spans="1:16" ht="20.25" hidden="1" customHeight="1">
      <c r="A104" s="84"/>
      <c r="B104" s="62"/>
      <c r="C104" s="62"/>
      <c r="D104" s="59"/>
      <c r="E104" s="64"/>
      <c r="F104" s="13" t="s">
        <v>15</v>
      </c>
      <c r="G104" s="30" t="s">
        <v>147</v>
      </c>
      <c r="H104" s="13"/>
      <c r="I104" s="8"/>
      <c r="J104" s="8"/>
      <c r="K104" s="8"/>
      <c r="L104" s="6"/>
      <c r="M104" s="6"/>
      <c r="N104" s="6"/>
      <c r="O104" s="6"/>
      <c r="P104" s="6">
        <f t="shared" si="10"/>
        <v>0</v>
      </c>
    </row>
    <row r="105" spans="1:16" ht="20.25" hidden="1" customHeight="1">
      <c r="A105" s="84"/>
      <c r="B105" s="62"/>
      <c r="C105" s="62"/>
      <c r="D105" s="59"/>
      <c r="E105" s="64"/>
      <c r="F105" s="13" t="s">
        <v>15</v>
      </c>
      <c r="G105" s="30" t="s">
        <v>148</v>
      </c>
      <c r="H105" s="13">
        <v>621</v>
      </c>
      <c r="I105" s="8"/>
      <c r="J105" s="8"/>
      <c r="K105" s="8"/>
      <c r="L105" s="6"/>
      <c r="M105" s="6">
        <v>192.4</v>
      </c>
      <c r="N105" s="6">
        <v>192.4</v>
      </c>
      <c r="O105" s="6">
        <v>192.4</v>
      </c>
      <c r="P105" s="6">
        <f t="shared" si="10"/>
        <v>577.20000000000005</v>
      </c>
    </row>
    <row r="106" spans="1:16" ht="20.25" hidden="1" customHeight="1">
      <c r="A106" s="84"/>
      <c r="B106" s="62"/>
      <c r="C106" s="62"/>
      <c r="D106" s="59"/>
      <c r="E106" s="64"/>
      <c r="F106" s="13" t="s">
        <v>15</v>
      </c>
      <c r="G106" s="30" t="s">
        <v>156</v>
      </c>
      <c r="H106" s="13">
        <v>621.62199999999996</v>
      </c>
      <c r="I106" s="8"/>
      <c r="J106" s="8"/>
      <c r="K106" s="8"/>
      <c r="L106" s="6"/>
      <c r="M106" s="6"/>
      <c r="N106" s="6"/>
      <c r="O106" s="6"/>
      <c r="P106" s="6">
        <f t="shared" si="10"/>
        <v>0</v>
      </c>
    </row>
    <row r="107" spans="1:16" ht="20.25" hidden="1" customHeight="1">
      <c r="A107" s="84"/>
      <c r="B107" s="62"/>
      <c r="C107" s="62"/>
      <c r="D107" s="59"/>
      <c r="E107" s="64"/>
      <c r="F107" s="13" t="s">
        <v>15</v>
      </c>
      <c r="G107" s="30" t="s">
        <v>159</v>
      </c>
      <c r="H107" s="13">
        <v>621.62199999999996</v>
      </c>
      <c r="I107" s="8"/>
      <c r="J107" s="8"/>
      <c r="K107" s="8"/>
      <c r="L107" s="6"/>
      <c r="M107" s="6"/>
      <c r="N107" s="6"/>
      <c r="O107" s="6"/>
      <c r="P107" s="6">
        <f t="shared" si="10"/>
        <v>0</v>
      </c>
    </row>
    <row r="108" spans="1:16" ht="20.25" hidden="1" customHeight="1">
      <c r="A108" s="84"/>
      <c r="B108" s="62"/>
      <c r="C108" s="62"/>
      <c r="D108" s="59"/>
      <c r="E108" s="64"/>
      <c r="F108" s="13" t="s">
        <v>15</v>
      </c>
      <c r="G108" s="30" t="s">
        <v>158</v>
      </c>
      <c r="H108" s="13">
        <v>621.62199999999996</v>
      </c>
      <c r="I108" s="8"/>
      <c r="J108" s="8"/>
      <c r="K108" s="8"/>
      <c r="L108" s="6"/>
      <c r="M108" s="6"/>
      <c r="N108" s="6"/>
      <c r="O108" s="6"/>
      <c r="P108" s="6">
        <f t="shared" si="10"/>
        <v>0</v>
      </c>
    </row>
    <row r="109" spans="1:16" ht="20.25" hidden="1" customHeight="1">
      <c r="A109" s="84"/>
      <c r="B109" s="62"/>
      <c r="C109" s="62"/>
      <c r="D109" s="59"/>
      <c r="E109" s="64"/>
      <c r="F109" s="13" t="s">
        <v>15</v>
      </c>
      <c r="G109" s="30" t="s">
        <v>157</v>
      </c>
      <c r="H109" s="13">
        <v>621.62199999999996</v>
      </c>
      <c r="I109" s="8"/>
      <c r="J109" s="8"/>
      <c r="K109" s="8"/>
      <c r="L109" s="6"/>
      <c r="M109" s="6"/>
      <c r="N109" s="6"/>
      <c r="O109" s="6"/>
      <c r="P109" s="6">
        <f t="shared" si="10"/>
        <v>0</v>
      </c>
    </row>
    <row r="110" spans="1:16" ht="20.25" hidden="1" customHeight="1">
      <c r="A110" s="84"/>
      <c r="B110" s="62"/>
      <c r="C110" s="62"/>
      <c r="D110" s="60"/>
      <c r="E110" s="65"/>
      <c r="F110" s="13" t="s">
        <v>15</v>
      </c>
      <c r="G110" s="30" t="s">
        <v>149</v>
      </c>
      <c r="H110" s="13">
        <v>621</v>
      </c>
      <c r="I110" s="8"/>
      <c r="J110" s="8"/>
      <c r="K110" s="8"/>
      <c r="L110" s="6"/>
      <c r="M110" s="6">
        <v>11027</v>
      </c>
      <c r="N110" s="6">
        <v>11027</v>
      </c>
      <c r="O110" s="6">
        <v>11027</v>
      </c>
      <c r="P110" s="6">
        <f t="shared" si="10"/>
        <v>33081</v>
      </c>
    </row>
    <row r="111" spans="1:16" ht="24.75" hidden="1" customHeight="1">
      <c r="A111" s="84"/>
      <c r="B111" s="62"/>
      <c r="C111" s="62"/>
      <c r="D111" s="62" t="s">
        <v>29</v>
      </c>
      <c r="E111" s="20">
        <v>131</v>
      </c>
      <c r="F111" s="13" t="s">
        <v>15</v>
      </c>
      <c r="G111" s="29" t="s">
        <v>36</v>
      </c>
      <c r="H111" s="13">
        <v>414</v>
      </c>
      <c r="I111" s="8">
        <v>0</v>
      </c>
      <c r="J111" s="8">
        <v>0</v>
      </c>
      <c r="K111" s="8">
        <v>0</v>
      </c>
      <c r="L111" s="6">
        <v>0</v>
      </c>
      <c r="M111" s="6">
        <v>0</v>
      </c>
      <c r="N111" s="6"/>
      <c r="O111" s="6"/>
      <c r="P111" s="6">
        <f t="shared" si="10"/>
        <v>0</v>
      </c>
    </row>
    <row r="112" spans="1:16" ht="45.75" hidden="1" customHeight="1">
      <c r="A112" s="84"/>
      <c r="B112" s="62"/>
      <c r="C112" s="62"/>
      <c r="D112" s="62"/>
      <c r="E112" s="20">
        <v>131</v>
      </c>
      <c r="F112" s="13" t="s">
        <v>15</v>
      </c>
      <c r="G112" s="29" t="s">
        <v>37</v>
      </c>
      <c r="H112" s="13">
        <v>414</v>
      </c>
      <c r="I112" s="8">
        <v>0</v>
      </c>
      <c r="J112" s="8">
        <v>0</v>
      </c>
      <c r="K112" s="8">
        <v>0</v>
      </c>
      <c r="L112" s="6">
        <v>0</v>
      </c>
      <c r="M112" s="6">
        <v>0</v>
      </c>
      <c r="N112" s="6"/>
      <c r="O112" s="6"/>
      <c r="P112" s="6">
        <f t="shared" si="10"/>
        <v>0</v>
      </c>
    </row>
    <row r="113" spans="1:16" ht="30" hidden="1" customHeight="1">
      <c r="A113" s="84">
        <v>8</v>
      </c>
      <c r="B113" s="62" t="s">
        <v>38</v>
      </c>
      <c r="C113" s="71" t="s">
        <v>40</v>
      </c>
      <c r="D113" s="20" t="s">
        <v>25</v>
      </c>
      <c r="E113" s="13" t="s">
        <v>8</v>
      </c>
      <c r="F113" s="20" t="s">
        <v>7</v>
      </c>
      <c r="G113" s="20" t="s">
        <v>7</v>
      </c>
      <c r="H113" s="20" t="s">
        <v>7</v>
      </c>
      <c r="I113" s="7">
        <v>0</v>
      </c>
      <c r="J113" s="7">
        <v>0</v>
      </c>
      <c r="K113" s="7">
        <v>0</v>
      </c>
      <c r="L113" s="5">
        <v>0</v>
      </c>
      <c r="M113" s="5">
        <v>0</v>
      </c>
      <c r="N113" s="5"/>
      <c r="O113" s="5"/>
      <c r="P113" s="5">
        <v>0</v>
      </c>
    </row>
    <row r="114" spans="1:16" ht="92.25" hidden="1" customHeight="1">
      <c r="A114" s="84"/>
      <c r="B114" s="62"/>
      <c r="C114" s="71"/>
      <c r="D114" s="20" t="s">
        <v>124</v>
      </c>
      <c r="E114" s="13"/>
      <c r="F114" s="13" t="s">
        <v>7</v>
      </c>
      <c r="G114" s="20" t="s">
        <v>7</v>
      </c>
      <c r="H114" s="13" t="s">
        <v>7</v>
      </c>
      <c r="I114" s="7">
        <v>0</v>
      </c>
      <c r="J114" s="7">
        <v>0</v>
      </c>
      <c r="K114" s="7">
        <v>0</v>
      </c>
      <c r="L114" s="5">
        <v>0</v>
      </c>
      <c r="M114" s="5">
        <v>0</v>
      </c>
      <c r="N114" s="5"/>
      <c r="O114" s="5"/>
      <c r="P114" s="5">
        <v>0</v>
      </c>
    </row>
    <row r="115" spans="1:16" ht="30" hidden="1" customHeight="1">
      <c r="A115" s="84">
        <v>9</v>
      </c>
      <c r="B115" s="62" t="s">
        <v>41</v>
      </c>
      <c r="C115" s="71" t="s">
        <v>42</v>
      </c>
      <c r="D115" s="20" t="s">
        <v>25</v>
      </c>
      <c r="E115" s="13" t="s">
        <v>8</v>
      </c>
      <c r="F115" s="20" t="s">
        <v>7</v>
      </c>
      <c r="G115" s="20" t="s">
        <v>7</v>
      </c>
      <c r="H115" s="20" t="s">
        <v>7</v>
      </c>
      <c r="I115" s="7">
        <f>I116</f>
        <v>0</v>
      </c>
      <c r="J115" s="7">
        <f t="shared" ref="J115:P115" si="11">J116</f>
        <v>0</v>
      </c>
      <c r="K115" s="7">
        <f t="shared" si="11"/>
        <v>0</v>
      </c>
      <c r="L115" s="7">
        <f t="shared" si="11"/>
        <v>0</v>
      </c>
      <c r="M115" s="7">
        <f t="shared" si="11"/>
        <v>2599</v>
      </c>
      <c r="N115" s="7">
        <f t="shared" si="11"/>
        <v>2599</v>
      </c>
      <c r="O115" s="7">
        <f t="shared" si="11"/>
        <v>2599</v>
      </c>
      <c r="P115" s="7">
        <f t="shared" si="11"/>
        <v>7797</v>
      </c>
    </row>
    <row r="116" spans="1:16" ht="72.75" hidden="1" customHeight="1">
      <c r="A116" s="84"/>
      <c r="B116" s="62"/>
      <c r="C116" s="71"/>
      <c r="D116" s="47" t="s">
        <v>128</v>
      </c>
      <c r="E116" s="13">
        <v>133</v>
      </c>
      <c r="F116" s="20" t="s">
        <v>15</v>
      </c>
      <c r="G116" s="30" t="s">
        <v>130</v>
      </c>
      <c r="H116" s="13">
        <v>244</v>
      </c>
      <c r="I116" s="8">
        <v>0</v>
      </c>
      <c r="J116" s="8">
        <v>0</v>
      </c>
      <c r="K116" s="8">
        <v>0</v>
      </c>
      <c r="L116" s="6"/>
      <c r="M116" s="6">
        <v>2599</v>
      </c>
      <c r="N116" s="6">
        <v>2599</v>
      </c>
      <c r="O116" s="6">
        <v>2599</v>
      </c>
      <c r="P116" s="6">
        <f>I116+J116+K116+L116+M116+N116+O116</f>
        <v>7797</v>
      </c>
    </row>
    <row r="117" spans="1:16" ht="36" customHeight="1">
      <c r="A117" s="84">
        <v>4</v>
      </c>
      <c r="B117" s="72" t="s">
        <v>43</v>
      </c>
      <c r="C117" s="72" t="s">
        <v>44</v>
      </c>
      <c r="D117" s="20" t="s">
        <v>25</v>
      </c>
      <c r="E117" s="13" t="s">
        <v>8</v>
      </c>
      <c r="F117" s="20" t="s">
        <v>7</v>
      </c>
      <c r="G117" s="20" t="s">
        <v>7</v>
      </c>
      <c r="H117" s="20" t="s">
        <v>7</v>
      </c>
      <c r="I117" s="5">
        <f t="shared" ref="I117:O117" si="12">I118</f>
        <v>0</v>
      </c>
      <c r="J117" s="5">
        <f t="shared" si="12"/>
        <v>0</v>
      </c>
      <c r="K117" s="5">
        <f t="shared" si="12"/>
        <v>0</v>
      </c>
      <c r="L117" s="5">
        <f t="shared" si="12"/>
        <v>0</v>
      </c>
      <c r="M117" s="5">
        <f t="shared" si="12"/>
        <v>49303.16</v>
      </c>
      <c r="N117" s="5">
        <f t="shared" si="12"/>
        <v>45106.26</v>
      </c>
      <c r="O117" s="5">
        <f t="shared" si="12"/>
        <v>45106.26</v>
      </c>
      <c r="P117" s="5">
        <f>I117+J117+K117+L117+M117+N117+O117</f>
        <v>139515.68000000002</v>
      </c>
    </row>
    <row r="118" spans="1:16" ht="78.400000000000006" customHeight="1">
      <c r="A118" s="84"/>
      <c r="B118" s="72"/>
      <c r="C118" s="72"/>
      <c r="D118" s="20" t="s">
        <v>124</v>
      </c>
      <c r="E118" s="13" t="s">
        <v>8</v>
      </c>
      <c r="F118" s="13" t="s">
        <v>7</v>
      </c>
      <c r="G118" s="20" t="s">
        <v>7</v>
      </c>
      <c r="H118" s="13" t="s">
        <v>7</v>
      </c>
      <c r="I118" s="8">
        <f>I119+I152+I154</f>
        <v>0</v>
      </c>
      <c r="J118" s="8">
        <f>J119+J152+J154</f>
        <v>0</v>
      </c>
      <c r="K118" s="8">
        <f>K119+K152+K154</f>
        <v>0</v>
      </c>
      <c r="L118" s="8"/>
      <c r="M118" s="8">
        <v>49303.16</v>
      </c>
      <c r="N118" s="8">
        <v>45106.26</v>
      </c>
      <c r="O118" s="8">
        <v>45106.26</v>
      </c>
      <c r="P118" s="5">
        <f>I118+J118+K118+L118+M118+N118+O118</f>
        <v>139515.68000000002</v>
      </c>
    </row>
    <row r="119" spans="1:16" ht="45.75" hidden="1" customHeight="1">
      <c r="A119" s="84">
        <v>11</v>
      </c>
      <c r="B119" s="58" t="s">
        <v>13</v>
      </c>
      <c r="C119" s="58" t="s">
        <v>45</v>
      </c>
      <c r="D119" s="20" t="s">
        <v>122</v>
      </c>
      <c r="E119" s="13" t="s">
        <v>8</v>
      </c>
      <c r="F119" s="13" t="s">
        <v>7</v>
      </c>
      <c r="G119" s="20" t="s">
        <v>7</v>
      </c>
      <c r="H119" s="13" t="s">
        <v>7</v>
      </c>
      <c r="I119" s="7">
        <f>I120+I121+I122+I123+I124+I125+I126+I127+I128+I129+I130+I131+I132+I134+I133+I136+I138+I146</f>
        <v>0</v>
      </c>
      <c r="J119" s="7"/>
      <c r="K119" s="7">
        <f>SUM(K120:K139)+K146</f>
        <v>0</v>
      </c>
      <c r="L119" s="7" t="e">
        <f>L120+L121+L122+L123+L124+L125+L126+L127+L128+L129+L130+L131+L132+L134+L133+L135+L136+L137+L138+L139+#REF!+L140+L141+L142+L143+L144+L145+L146+L147+#REF!+L148+L149+#REF!+L150+#REF!+L151+#REF!</f>
        <v>#REF!</v>
      </c>
      <c r="M119" s="7">
        <f>M120+M121+M122+M123+M124+M125+M126+M127+M128+M129+M130+M131+M132+M133+M134+M135+M138+M139+M140+M141+M142+M143+M144+M145+M146+M147+M148+M149+M150+M137</f>
        <v>43607.79</v>
      </c>
      <c r="N119" s="7">
        <f t="shared" ref="N119:P119" si="13">N120+N121+N122+N123+N124+N125+N126+N127+N128+N129+N130+N131+N132+N133+N134+N135+N138+N139+N140+N141+N142+N143+N144+N145+N146+N147+N148+N149+N150+N137</f>
        <v>43607.79</v>
      </c>
      <c r="O119" s="7">
        <f t="shared" si="13"/>
        <v>43607.79</v>
      </c>
      <c r="P119" s="7">
        <f t="shared" si="13"/>
        <v>130823.37000000001</v>
      </c>
    </row>
    <row r="120" spans="1:16" ht="31.5" hidden="1" customHeight="1">
      <c r="A120" s="84"/>
      <c r="B120" s="59"/>
      <c r="C120" s="59"/>
      <c r="D120" s="58" t="s">
        <v>138</v>
      </c>
      <c r="E120" s="63" t="s">
        <v>8</v>
      </c>
      <c r="F120" s="20" t="s">
        <v>46</v>
      </c>
      <c r="G120" s="29" t="s">
        <v>91</v>
      </c>
      <c r="H120" s="20">
        <v>611.61199999999997</v>
      </c>
      <c r="I120" s="6"/>
      <c r="J120" s="6"/>
      <c r="K120" s="6"/>
      <c r="L120" s="6">
        <v>0</v>
      </c>
      <c r="M120" s="6">
        <v>0</v>
      </c>
      <c r="N120" s="6">
        <v>0</v>
      </c>
      <c r="O120" s="6"/>
      <c r="P120" s="6">
        <f t="shared" ref="P120:P121" si="14">I120+J120+K120+L120+M120+N120</f>
        <v>0</v>
      </c>
    </row>
    <row r="121" spans="1:16" ht="31.5" hidden="1" customHeight="1">
      <c r="A121" s="84"/>
      <c r="B121" s="59"/>
      <c r="C121" s="59"/>
      <c r="D121" s="59"/>
      <c r="E121" s="64"/>
      <c r="F121" s="20" t="s">
        <v>46</v>
      </c>
      <c r="G121" s="29" t="s">
        <v>113</v>
      </c>
      <c r="H121" s="20">
        <v>611</v>
      </c>
      <c r="I121" s="6">
        <v>0</v>
      </c>
      <c r="J121" s="6"/>
      <c r="K121" s="6"/>
      <c r="L121" s="6">
        <v>0</v>
      </c>
      <c r="M121" s="6">
        <v>0</v>
      </c>
      <c r="N121" s="6">
        <v>0</v>
      </c>
      <c r="O121" s="6"/>
      <c r="P121" s="6">
        <f t="shared" si="14"/>
        <v>0</v>
      </c>
    </row>
    <row r="122" spans="1:16" ht="31.5" hidden="1" customHeight="1">
      <c r="A122" s="84"/>
      <c r="B122" s="59"/>
      <c r="C122" s="59"/>
      <c r="D122" s="59"/>
      <c r="E122" s="64"/>
      <c r="F122" s="20" t="s">
        <v>46</v>
      </c>
      <c r="G122" s="29" t="s">
        <v>97</v>
      </c>
      <c r="H122" s="20">
        <v>611</v>
      </c>
      <c r="I122" s="6">
        <v>0</v>
      </c>
      <c r="J122" s="6"/>
      <c r="K122" s="6"/>
      <c r="L122" s="6">
        <v>0</v>
      </c>
      <c r="M122" s="6">
        <v>27.97</v>
      </c>
      <c r="N122" s="6">
        <v>27.97</v>
      </c>
      <c r="O122" s="6">
        <v>27.97</v>
      </c>
      <c r="P122" s="6">
        <f>I122+J122+K122+L122+M122+N122+O122</f>
        <v>83.91</v>
      </c>
    </row>
    <row r="123" spans="1:16" ht="46.5" hidden="1" customHeight="1">
      <c r="A123" s="84"/>
      <c r="B123" s="59"/>
      <c r="C123" s="59"/>
      <c r="D123" s="59"/>
      <c r="E123" s="64"/>
      <c r="F123" s="20" t="s">
        <v>46</v>
      </c>
      <c r="G123" s="29" t="s">
        <v>170</v>
      </c>
      <c r="H123" s="20" t="s">
        <v>175</v>
      </c>
      <c r="I123" s="6"/>
      <c r="J123" s="6"/>
      <c r="K123" s="6"/>
      <c r="L123" s="6">
        <v>0</v>
      </c>
      <c r="M123" s="6">
        <v>8517.7000000000007</v>
      </c>
      <c r="N123" s="6">
        <v>8517.7000000000007</v>
      </c>
      <c r="O123" s="6">
        <v>8517.7000000000007</v>
      </c>
      <c r="P123" s="6">
        <f t="shared" ref="P123:P151" si="15">I123+J123+K123+L123+M123+N123+O123</f>
        <v>25553.100000000002</v>
      </c>
    </row>
    <row r="124" spans="1:16" ht="52.5" hidden="1" customHeight="1">
      <c r="A124" s="84"/>
      <c r="B124" s="59"/>
      <c r="C124" s="59"/>
      <c r="D124" s="59"/>
      <c r="E124" s="64"/>
      <c r="F124" s="20" t="s">
        <v>47</v>
      </c>
      <c r="G124" s="29" t="s">
        <v>92</v>
      </c>
      <c r="H124" s="20" t="s">
        <v>114</v>
      </c>
      <c r="I124" s="6"/>
      <c r="J124" s="6"/>
      <c r="K124" s="6"/>
      <c r="L124" s="6"/>
      <c r="M124" s="6">
        <v>8218.18</v>
      </c>
      <c r="N124" s="6">
        <v>8218.18</v>
      </c>
      <c r="O124" s="6">
        <v>8218.18</v>
      </c>
      <c r="P124" s="6">
        <f>I124+J124+K124+L124+M124+N124+O124</f>
        <v>24654.54</v>
      </c>
    </row>
    <row r="125" spans="1:16" ht="49.5" hidden="1" customHeight="1">
      <c r="A125" s="84"/>
      <c r="B125" s="59"/>
      <c r="C125" s="59"/>
      <c r="D125" s="59"/>
      <c r="E125" s="64"/>
      <c r="F125" s="20" t="s">
        <v>47</v>
      </c>
      <c r="G125" s="29" t="s">
        <v>93</v>
      </c>
      <c r="H125" s="20" t="s">
        <v>174</v>
      </c>
      <c r="I125" s="6"/>
      <c r="J125" s="6"/>
      <c r="K125" s="6"/>
      <c r="L125" s="6"/>
      <c r="M125" s="6">
        <v>1876.37</v>
      </c>
      <c r="N125" s="6">
        <v>1876.37</v>
      </c>
      <c r="O125" s="6">
        <v>1876.37</v>
      </c>
      <c r="P125" s="6">
        <f t="shared" si="15"/>
        <v>5629.11</v>
      </c>
    </row>
    <row r="126" spans="1:16" ht="22.5" hidden="1" customHeight="1">
      <c r="A126" s="84"/>
      <c r="B126" s="59"/>
      <c r="C126" s="59"/>
      <c r="D126" s="59"/>
      <c r="E126" s="64"/>
      <c r="F126" s="20" t="s">
        <v>46</v>
      </c>
      <c r="G126" s="29" t="s">
        <v>48</v>
      </c>
      <c r="H126" s="20">
        <v>611</v>
      </c>
      <c r="I126" s="6"/>
      <c r="J126" s="6">
        <v>0</v>
      </c>
      <c r="K126" s="6">
        <v>0</v>
      </c>
      <c r="L126" s="6">
        <v>0</v>
      </c>
      <c r="M126" s="6">
        <v>0</v>
      </c>
      <c r="N126" s="6"/>
      <c r="O126" s="6"/>
      <c r="P126" s="6">
        <f t="shared" si="15"/>
        <v>0</v>
      </c>
    </row>
    <row r="127" spans="1:16" ht="29.25" hidden="1" customHeight="1">
      <c r="A127" s="84"/>
      <c r="B127" s="59"/>
      <c r="C127" s="59"/>
      <c r="D127" s="59"/>
      <c r="E127" s="64"/>
      <c r="F127" s="20" t="s">
        <v>46</v>
      </c>
      <c r="G127" s="29" t="s">
        <v>96</v>
      </c>
      <c r="H127" s="20">
        <v>611</v>
      </c>
      <c r="I127" s="6"/>
      <c r="J127" s="6"/>
      <c r="K127" s="6"/>
      <c r="L127" s="6">
        <v>0</v>
      </c>
      <c r="M127" s="6">
        <v>117.18</v>
      </c>
      <c r="N127" s="6">
        <v>117.18</v>
      </c>
      <c r="O127" s="6">
        <v>117.18</v>
      </c>
      <c r="P127" s="6">
        <f t="shared" si="15"/>
        <v>351.54</v>
      </c>
    </row>
    <row r="128" spans="1:16" ht="22.5" hidden="1" customHeight="1">
      <c r="A128" s="84"/>
      <c r="B128" s="59"/>
      <c r="C128" s="59"/>
      <c r="D128" s="59"/>
      <c r="E128" s="64"/>
      <c r="F128" s="20" t="s">
        <v>49</v>
      </c>
      <c r="G128" s="29" t="s">
        <v>50</v>
      </c>
      <c r="H128" s="20">
        <v>611</v>
      </c>
      <c r="I128" s="6"/>
      <c r="J128" s="6">
        <v>0</v>
      </c>
      <c r="K128" s="6">
        <v>0</v>
      </c>
      <c r="L128" s="6">
        <v>0</v>
      </c>
      <c r="M128" s="6">
        <v>0</v>
      </c>
      <c r="N128" s="6"/>
      <c r="O128" s="6"/>
      <c r="P128" s="6">
        <f t="shared" si="15"/>
        <v>0</v>
      </c>
    </row>
    <row r="129" spans="1:16" ht="22.5" hidden="1" customHeight="1">
      <c r="A129" s="84"/>
      <c r="B129" s="59"/>
      <c r="C129" s="59"/>
      <c r="D129" s="59"/>
      <c r="E129" s="64"/>
      <c r="F129" s="20" t="s">
        <v>15</v>
      </c>
      <c r="G129" s="29" t="s">
        <v>51</v>
      </c>
      <c r="H129" s="20">
        <v>611</v>
      </c>
      <c r="I129" s="6"/>
      <c r="J129" s="6">
        <v>0</v>
      </c>
      <c r="K129" s="6">
        <v>0</v>
      </c>
      <c r="L129" s="6">
        <v>0</v>
      </c>
      <c r="M129" s="6">
        <v>0</v>
      </c>
      <c r="N129" s="6"/>
      <c r="O129" s="6"/>
      <c r="P129" s="6">
        <f t="shared" si="15"/>
        <v>0</v>
      </c>
    </row>
    <row r="130" spans="1:16" ht="22.5" hidden="1" customHeight="1">
      <c r="A130" s="84"/>
      <c r="B130" s="59"/>
      <c r="C130" s="59"/>
      <c r="D130" s="59"/>
      <c r="E130" s="64"/>
      <c r="F130" s="20" t="s">
        <v>15</v>
      </c>
      <c r="G130" s="29" t="s">
        <v>51</v>
      </c>
      <c r="H130" s="20">
        <v>621</v>
      </c>
      <c r="I130" s="6"/>
      <c r="J130" s="6">
        <v>0</v>
      </c>
      <c r="K130" s="6">
        <v>0</v>
      </c>
      <c r="L130" s="6">
        <v>0</v>
      </c>
      <c r="M130" s="6">
        <v>0</v>
      </c>
      <c r="N130" s="6"/>
      <c r="O130" s="6"/>
      <c r="P130" s="6">
        <f t="shared" si="15"/>
        <v>0</v>
      </c>
    </row>
    <row r="131" spans="1:16" ht="22.5" hidden="1" customHeight="1">
      <c r="A131" s="84"/>
      <c r="B131" s="59"/>
      <c r="C131" s="59"/>
      <c r="D131" s="59"/>
      <c r="E131" s="64"/>
      <c r="F131" s="20" t="s">
        <v>46</v>
      </c>
      <c r="G131" s="29" t="s">
        <v>51</v>
      </c>
      <c r="H131" s="20">
        <v>611</v>
      </c>
      <c r="I131" s="6"/>
      <c r="J131" s="6">
        <v>0</v>
      </c>
      <c r="K131" s="6">
        <v>0</v>
      </c>
      <c r="L131" s="6">
        <v>0</v>
      </c>
      <c r="M131" s="6">
        <v>0</v>
      </c>
      <c r="N131" s="6"/>
      <c r="O131" s="6"/>
      <c r="P131" s="6">
        <f t="shared" si="15"/>
        <v>0</v>
      </c>
    </row>
    <row r="132" spans="1:16" ht="22.5" hidden="1" customHeight="1">
      <c r="A132" s="84"/>
      <c r="B132" s="59"/>
      <c r="C132" s="59"/>
      <c r="D132" s="59"/>
      <c r="E132" s="64"/>
      <c r="F132" s="13" t="s">
        <v>46</v>
      </c>
      <c r="G132" s="29" t="s">
        <v>52</v>
      </c>
      <c r="H132" s="13">
        <v>611</v>
      </c>
      <c r="I132" s="8"/>
      <c r="J132" s="8">
        <v>0</v>
      </c>
      <c r="K132" s="8">
        <v>0</v>
      </c>
      <c r="L132" s="8">
        <v>0</v>
      </c>
      <c r="M132" s="8">
        <v>0</v>
      </c>
      <c r="N132" s="8"/>
      <c r="O132" s="8"/>
      <c r="P132" s="6">
        <f t="shared" si="15"/>
        <v>0</v>
      </c>
    </row>
    <row r="133" spans="1:16" ht="22.5" hidden="1" customHeight="1">
      <c r="A133" s="84"/>
      <c r="B133" s="59"/>
      <c r="C133" s="59"/>
      <c r="D133" s="59"/>
      <c r="E133" s="64"/>
      <c r="F133" s="53" t="s">
        <v>47</v>
      </c>
      <c r="G133" s="29" t="s">
        <v>51</v>
      </c>
      <c r="H133" s="20">
        <v>244</v>
      </c>
      <c r="I133" s="8"/>
      <c r="J133" s="6">
        <v>0</v>
      </c>
      <c r="K133" s="6">
        <v>0</v>
      </c>
      <c r="L133" s="6">
        <v>0</v>
      </c>
      <c r="M133" s="6">
        <v>0</v>
      </c>
      <c r="N133" s="6"/>
      <c r="O133" s="6"/>
      <c r="P133" s="6">
        <f t="shared" si="15"/>
        <v>0</v>
      </c>
    </row>
    <row r="134" spans="1:16" ht="22.5" hidden="1" customHeight="1">
      <c r="A134" s="84"/>
      <c r="B134" s="59"/>
      <c r="C134" s="59"/>
      <c r="D134" s="59"/>
      <c r="E134" s="64"/>
      <c r="F134" s="53" t="s">
        <v>46</v>
      </c>
      <c r="G134" s="29" t="s">
        <v>53</v>
      </c>
      <c r="H134" s="20">
        <v>611</v>
      </c>
      <c r="I134" s="8">
        <v>0</v>
      </c>
      <c r="J134" s="6">
        <v>0</v>
      </c>
      <c r="K134" s="6">
        <v>0</v>
      </c>
      <c r="L134" s="6">
        <v>0</v>
      </c>
      <c r="M134" s="6">
        <v>0</v>
      </c>
      <c r="N134" s="6"/>
      <c r="O134" s="6"/>
      <c r="P134" s="6">
        <f t="shared" si="15"/>
        <v>0</v>
      </c>
    </row>
    <row r="135" spans="1:16" ht="22.5" hidden="1" customHeight="1">
      <c r="A135" s="84"/>
      <c r="B135" s="59"/>
      <c r="C135" s="59"/>
      <c r="D135" s="59"/>
      <c r="E135" s="64"/>
      <c r="F135" s="53" t="s">
        <v>46</v>
      </c>
      <c r="G135" s="29" t="s">
        <v>104</v>
      </c>
      <c r="H135" s="20" t="s">
        <v>85</v>
      </c>
      <c r="I135" s="8">
        <v>0</v>
      </c>
      <c r="J135" s="6"/>
      <c r="K135" s="6">
        <v>0</v>
      </c>
      <c r="L135" s="6">
        <v>0</v>
      </c>
      <c r="M135" s="6">
        <v>0</v>
      </c>
      <c r="N135" s="6"/>
      <c r="O135" s="6"/>
      <c r="P135" s="6">
        <f t="shared" si="15"/>
        <v>0</v>
      </c>
    </row>
    <row r="136" spans="1:16" ht="22.5" hidden="1" customHeight="1">
      <c r="A136" s="84"/>
      <c r="B136" s="59"/>
      <c r="C136" s="59"/>
      <c r="D136" s="59"/>
      <c r="E136" s="64"/>
      <c r="F136" s="53" t="s">
        <v>46</v>
      </c>
      <c r="G136" s="29" t="s">
        <v>54</v>
      </c>
      <c r="H136" s="20">
        <v>611</v>
      </c>
      <c r="I136" s="8">
        <v>0</v>
      </c>
      <c r="J136" s="6"/>
      <c r="K136" s="6">
        <v>0</v>
      </c>
      <c r="L136" s="6">
        <v>0</v>
      </c>
      <c r="M136" s="6">
        <v>0</v>
      </c>
      <c r="N136" s="6"/>
      <c r="O136" s="6"/>
      <c r="P136" s="6">
        <f t="shared" si="15"/>
        <v>0</v>
      </c>
    </row>
    <row r="137" spans="1:16" ht="37.700000000000003" hidden="1" customHeight="1">
      <c r="A137" s="84"/>
      <c r="B137" s="59"/>
      <c r="C137" s="59"/>
      <c r="D137" s="59"/>
      <c r="E137" s="64"/>
      <c r="F137" s="53" t="s">
        <v>46</v>
      </c>
      <c r="G137" s="30" t="s">
        <v>103</v>
      </c>
      <c r="H137" s="20" t="s">
        <v>176</v>
      </c>
      <c r="I137" s="8">
        <v>0</v>
      </c>
      <c r="J137" s="6">
        <v>0</v>
      </c>
      <c r="K137" s="6"/>
      <c r="L137" s="6">
        <v>0</v>
      </c>
      <c r="M137" s="6">
        <v>433.9</v>
      </c>
      <c r="N137" s="6">
        <v>433.9</v>
      </c>
      <c r="O137" s="6">
        <v>433.9</v>
      </c>
      <c r="P137" s="6">
        <f t="shared" si="15"/>
        <v>1301.6999999999998</v>
      </c>
    </row>
    <row r="138" spans="1:16" ht="22.5" hidden="1" customHeight="1">
      <c r="A138" s="84"/>
      <c r="B138" s="59"/>
      <c r="C138" s="59"/>
      <c r="D138" s="59"/>
      <c r="E138" s="64"/>
      <c r="F138" s="53" t="s">
        <v>46</v>
      </c>
      <c r="G138" s="29" t="s">
        <v>55</v>
      </c>
      <c r="H138" s="20">
        <v>611</v>
      </c>
      <c r="I138" s="8"/>
      <c r="J138" s="6">
        <v>0</v>
      </c>
      <c r="K138" s="6">
        <v>0</v>
      </c>
      <c r="L138" s="6">
        <v>0</v>
      </c>
      <c r="M138" s="6">
        <v>0</v>
      </c>
      <c r="N138" s="6"/>
      <c r="O138" s="6"/>
      <c r="P138" s="6">
        <f t="shared" si="15"/>
        <v>0</v>
      </c>
    </row>
    <row r="139" spans="1:16" ht="22.5" hidden="1" customHeight="1">
      <c r="A139" s="84"/>
      <c r="B139" s="59"/>
      <c r="C139" s="59"/>
      <c r="D139" s="59"/>
      <c r="E139" s="64"/>
      <c r="F139" s="53" t="s">
        <v>46</v>
      </c>
      <c r="G139" s="29" t="s">
        <v>115</v>
      </c>
      <c r="H139" s="20">
        <v>611</v>
      </c>
      <c r="I139" s="8">
        <v>0</v>
      </c>
      <c r="J139" s="6">
        <v>0</v>
      </c>
      <c r="K139" s="6"/>
      <c r="L139" s="6"/>
      <c r="M139" s="6"/>
      <c r="N139" s="6"/>
      <c r="O139" s="6"/>
      <c r="P139" s="6">
        <f t="shared" si="15"/>
        <v>0</v>
      </c>
    </row>
    <row r="140" spans="1:16" ht="18.75" hidden="1" customHeight="1">
      <c r="A140" s="84"/>
      <c r="B140" s="59"/>
      <c r="C140" s="59"/>
      <c r="D140" s="59"/>
      <c r="E140" s="64"/>
      <c r="F140" s="53" t="s">
        <v>132</v>
      </c>
      <c r="G140" s="29" t="s">
        <v>133</v>
      </c>
      <c r="H140" s="20">
        <v>611</v>
      </c>
      <c r="I140" s="8">
        <v>0</v>
      </c>
      <c r="J140" s="6">
        <v>0</v>
      </c>
      <c r="K140" s="6">
        <v>0</v>
      </c>
      <c r="L140" s="6"/>
      <c r="M140" s="6"/>
      <c r="N140" s="6"/>
      <c r="O140" s="6"/>
      <c r="P140" s="6">
        <f t="shared" si="15"/>
        <v>0</v>
      </c>
    </row>
    <row r="141" spans="1:16" ht="18.75" hidden="1" customHeight="1">
      <c r="A141" s="84"/>
      <c r="B141" s="59"/>
      <c r="C141" s="59"/>
      <c r="D141" s="59"/>
      <c r="E141" s="64"/>
      <c r="F141" s="53" t="s">
        <v>132</v>
      </c>
      <c r="G141" s="29" t="s">
        <v>134</v>
      </c>
      <c r="H141" s="20">
        <v>611</v>
      </c>
      <c r="I141" s="8">
        <v>0</v>
      </c>
      <c r="J141" s="6">
        <v>0</v>
      </c>
      <c r="K141" s="6">
        <v>0</v>
      </c>
      <c r="L141" s="6"/>
      <c r="M141" s="6">
        <v>0</v>
      </c>
      <c r="N141" s="6">
        <v>0</v>
      </c>
      <c r="O141" s="6"/>
      <c r="P141" s="6">
        <f t="shared" si="15"/>
        <v>0</v>
      </c>
    </row>
    <row r="142" spans="1:16" ht="18.75" hidden="1" customHeight="1">
      <c r="A142" s="84"/>
      <c r="B142" s="59"/>
      <c r="C142" s="59"/>
      <c r="D142" s="59"/>
      <c r="E142" s="64"/>
      <c r="F142" s="53" t="s">
        <v>132</v>
      </c>
      <c r="G142" s="29" t="s">
        <v>135</v>
      </c>
      <c r="H142" s="20">
        <v>611</v>
      </c>
      <c r="I142" s="8">
        <v>0</v>
      </c>
      <c r="J142" s="6">
        <v>0</v>
      </c>
      <c r="K142" s="6">
        <v>0</v>
      </c>
      <c r="L142" s="6"/>
      <c r="M142" s="6"/>
      <c r="N142" s="6"/>
      <c r="O142" s="6"/>
      <c r="P142" s="6">
        <f t="shared" si="15"/>
        <v>0</v>
      </c>
    </row>
    <row r="143" spans="1:16" ht="18.75" hidden="1" customHeight="1">
      <c r="A143" s="84"/>
      <c r="B143" s="59"/>
      <c r="C143" s="59"/>
      <c r="D143" s="59"/>
      <c r="E143" s="64"/>
      <c r="F143" s="53" t="s">
        <v>132</v>
      </c>
      <c r="G143" s="29" t="s">
        <v>135</v>
      </c>
      <c r="H143" s="20">
        <v>611</v>
      </c>
      <c r="I143" s="8">
        <v>0</v>
      </c>
      <c r="J143" s="6">
        <v>0</v>
      </c>
      <c r="K143" s="6">
        <v>0</v>
      </c>
      <c r="L143" s="6"/>
      <c r="M143" s="6"/>
      <c r="N143" s="6"/>
      <c r="O143" s="6"/>
      <c r="P143" s="6">
        <f t="shared" si="15"/>
        <v>0</v>
      </c>
    </row>
    <row r="144" spans="1:16" ht="37.700000000000003" hidden="1" customHeight="1">
      <c r="A144" s="84"/>
      <c r="B144" s="59"/>
      <c r="C144" s="59"/>
      <c r="D144" s="59"/>
      <c r="E144" s="64"/>
      <c r="F144" s="53" t="s">
        <v>132</v>
      </c>
      <c r="G144" s="29" t="s">
        <v>172</v>
      </c>
      <c r="H144" s="20" t="s">
        <v>177</v>
      </c>
      <c r="I144" s="8">
        <v>0</v>
      </c>
      <c r="J144" s="6">
        <v>0</v>
      </c>
      <c r="K144" s="6">
        <v>0</v>
      </c>
      <c r="L144" s="6"/>
      <c r="M144" s="6">
        <v>2816.15</v>
      </c>
      <c r="N144" s="6">
        <v>2816.15</v>
      </c>
      <c r="O144" s="6">
        <v>2816.15</v>
      </c>
      <c r="P144" s="6">
        <f t="shared" si="15"/>
        <v>8448.4500000000007</v>
      </c>
    </row>
    <row r="145" spans="1:16" ht="37.700000000000003" hidden="1" customHeight="1">
      <c r="A145" s="84"/>
      <c r="B145" s="59"/>
      <c r="C145" s="59"/>
      <c r="D145" s="59"/>
      <c r="E145" s="64"/>
      <c r="F145" s="53" t="s">
        <v>132</v>
      </c>
      <c r="G145" s="29" t="s">
        <v>173</v>
      </c>
      <c r="H145" s="20">
        <v>611.61199999999997</v>
      </c>
      <c r="I145" s="8">
        <v>0</v>
      </c>
      <c r="J145" s="6">
        <v>0</v>
      </c>
      <c r="K145" s="6">
        <v>0</v>
      </c>
      <c r="L145" s="6"/>
      <c r="M145" s="6">
        <v>19200.34</v>
      </c>
      <c r="N145" s="6">
        <v>19200.34</v>
      </c>
      <c r="O145" s="6">
        <v>19200.34</v>
      </c>
      <c r="P145" s="6">
        <f t="shared" si="15"/>
        <v>57601.020000000004</v>
      </c>
    </row>
    <row r="146" spans="1:16" ht="18.75" hidden="1" customHeight="1">
      <c r="A146" s="84"/>
      <c r="B146" s="59"/>
      <c r="C146" s="59"/>
      <c r="D146" s="59"/>
      <c r="E146" s="64"/>
      <c r="F146" s="53" t="s">
        <v>132</v>
      </c>
      <c r="G146" s="29" t="s">
        <v>143</v>
      </c>
      <c r="H146" s="13" t="s">
        <v>140</v>
      </c>
      <c r="I146" s="8"/>
      <c r="J146" s="6"/>
      <c r="K146" s="6"/>
      <c r="L146" s="6"/>
      <c r="M146" s="6">
        <v>2400</v>
      </c>
      <c r="N146" s="6">
        <v>2400</v>
      </c>
      <c r="O146" s="6">
        <v>2400</v>
      </c>
      <c r="P146" s="6">
        <f t="shared" si="15"/>
        <v>7200</v>
      </c>
    </row>
    <row r="147" spans="1:16" ht="18.75" hidden="1" customHeight="1">
      <c r="A147" s="84"/>
      <c r="B147" s="59"/>
      <c r="C147" s="59"/>
      <c r="D147" s="59"/>
      <c r="E147" s="64"/>
      <c r="F147" s="53" t="s">
        <v>47</v>
      </c>
      <c r="G147" s="29" t="s">
        <v>133</v>
      </c>
      <c r="H147" s="13">
        <v>111.119</v>
      </c>
      <c r="I147" s="8"/>
      <c r="J147" s="6"/>
      <c r="K147" s="6"/>
      <c r="L147" s="6"/>
      <c r="M147" s="6"/>
      <c r="N147" s="6"/>
      <c r="O147" s="6"/>
      <c r="P147" s="6">
        <f t="shared" si="15"/>
        <v>0</v>
      </c>
    </row>
    <row r="148" spans="1:16" ht="18.75" hidden="1" customHeight="1">
      <c r="A148" s="84"/>
      <c r="B148" s="59"/>
      <c r="C148" s="59"/>
      <c r="D148" s="59"/>
      <c r="E148" s="64"/>
      <c r="F148" s="53" t="s">
        <v>47</v>
      </c>
      <c r="G148" s="29" t="s">
        <v>134</v>
      </c>
      <c r="H148" s="13">
        <v>111.119</v>
      </c>
      <c r="I148" s="8"/>
      <c r="J148" s="6"/>
      <c r="K148" s="6"/>
      <c r="L148" s="6"/>
      <c r="M148" s="6"/>
      <c r="N148" s="6"/>
      <c r="O148" s="6"/>
      <c r="P148" s="6">
        <f t="shared" si="15"/>
        <v>0</v>
      </c>
    </row>
    <row r="149" spans="1:16" ht="34.5" hidden="1" customHeight="1">
      <c r="A149" s="84"/>
      <c r="B149" s="59"/>
      <c r="C149" s="59"/>
      <c r="D149" s="59"/>
      <c r="E149" s="64"/>
      <c r="F149" s="53" t="s">
        <v>47</v>
      </c>
      <c r="G149" s="29" t="s">
        <v>171</v>
      </c>
      <c r="H149" s="13">
        <v>111.119</v>
      </c>
      <c r="I149" s="8"/>
      <c r="J149" s="6"/>
      <c r="K149" s="6"/>
      <c r="L149" s="6"/>
      <c r="M149" s="6"/>
      <c r="N149" s="6"/>
      <c r="O149" s="6"/>
      <c r="P149" s="6">
        <f t="shared" si="15"/>
        <v>0</v>
      </c>
    </row>
    <row r="150" spans="1:16" ht="18.75" hidden="1" customHeight="1">
      <c r="A150" s="84"/>
      <c r="B150" s="59"/>
      <c r="C150" s="59"/>
      <c r="D150" s="59"/>
      <c r="E150" s="64"/>
      <c r="F150" s="53" t="s">
        <v>47</v>
      </c>
      <c r="G150" s="29" t="s">
        <v>150</v>
      </c>
      <c r="H150" s="13">
        <v>111.119</v>
      </c>
      <c r="I150" s="8"/>
      <c r="J150" s="6"/>
      <c r="K150" s="6"/>
      <c r="L150" s="6"/>
      <c r="M150" s="6"/>
      <c r="N150" s="6"/>
      <c r="O150" s="6"/>
      <c r="P150" s="6">
        <f t="shared" si="15"/>
        <v>0</v>
      </c>
    </row>
    <row r="151" spans="1:16" ht="18.75" hidden="1" customHeight="1">
      <c r="A151" s="84"/>
      <c r="B151" s="59"/>
      <c r="C151" s="59"/>
      <c r="D151" s="59"/>
      <c r="E151" s="64"/>
      <c r="F151" s="53" t="s">
        <v>132</v>
      </c>
      <c r="G151" s="29" t="s">
        <v>160</v>
      </c>
      <c r="H151" s="13">
        <v>611.61199999999997</v>
      </c>
      <c r="I151" s="8"/>
      <c r="J151" s="6"/>
      <c r="K151" s="6"/>
      <c r="L151" s="6"/>
      <c r="M151" s="6"/>
      <c r="N151" s="6"/>
      <c r="O151" s="6"/>
      <c r="P151" s="6">
        <f t="shared" si="15"/>
        <v>0</v>
      </c>
    </row>
    <row r="152" spans="1:16" ht="30" hidden="1" customHeight="1">
      <c r="A152" s="84">
        <v>12</v>
      </c>
      <c r="B152" s="62" t="s">
        <v>23</v>
      </c>
      <c r="C152" s="68" t="s">
        <v>56</v>
      </c>
      <c r="D152" s="20" t="s">
        <v>25</v>
      </c>
      <c r="E152" s="13" t="s">
        <v>8</v>
      </c>
      <c r="F152" s="13" t="s">
        <v>7</v>
      </c>
      <c r="G152" s="29" t="s">
        <v>7</v>
      </c>
      <c r="H152" s="13" t="s">
        <v>7</v>
      </c>
      <c r="I152" s="7">
        <f>I153</f>
        <v>0</v>
      </c>
      <c r="J152" s="5">
        <f>J153</f>
        <v>0</v>
      </c>
      <c r="K152" s="5">
        <f t="shared" ref="K152" si="16">K153</f>
        <v>0</v>
      </c>
      <c r="L152" s="5">
        <f t="shared" ref="L152:M152" si="17">L153</f>
        <v>0</v>
      </c>
      <c r="M152" s="5">
        <f t="shared" si="17"/>
        <v>0</v>
      </c>
      <c r="N152" s="5"/>
      <c r="O152" s="5"/>
      <c r="P152" s="5">
        <f t="shared" ref="P152:P165" si="18">I152+J152+K152+L152</f>
        <v>0</v>
      </c>
    </row>
    <row r="153" spans="1:16" ht="79.5" hidden="1" customHeight="1">
      <c r="A153" s="84"/>
      <c r="B153" s="62"/>
      <c r="C153" s="69"/>
      <c r="D153" s="20" t="s">
        <v>124</v>
      </c>
      <c r="E153" s="13" t="s">
        <v>8</v>
      </c>
      <c r="F153" s="20" t="s">
        <v>15</v>
      </c>
      <c r="G153" s="29" t="s">
        <v>57</v>
      </c>
      <c r="H153" s="20">
        <v>611</v>
      </c>
      <c r="I153" s="6"/>
      <c r="J153" s="6">
        <v>0</v>
      </c>
      <c r="K153" s="6">
        <v>0</v>
      </c>
      <c r="L153" s="6">
        <v>0</v>
      </c>
      <c r="M153" s="6">
        <v>0</v>
      </c>
      <c r="N153" s="6"/>
      <c r="O153" s="6"/>
      <c r="P153" s="6">
        <f t="shared" si="18"/>
        <v>0</v>
      </c>
    </row>
    <row r="154" spans="1:16" ht="30" hidden="1" customHeight="1">
      <c r="A154" s="84">
        <v>13</v>
      </c>
      <c r="B154" s="62" t="s">
        <v>38</v>
      </c>
      <c r="C154" s="62" t="s">
        <v>66</v>
      </c>
      <c r="D154" s="20" t="s">
        <v>25</v>
      </c>
      <c r="E154" s="13" t="s">
        <v>8</v>
      </c>
      <c r="F154" s="13" t="s">
        <v>7</v>
      </c>
      <c r="G154" s="29" t="s">
        <v>7</v>
      </c>
      <c r="H154" s="13" t="s">
        <v>7</v>
      </c>
      <c r="I154" s="5">
        <f>I155+I156+I157+I158+I159+I160+I161+I162+I163+I164+I165</f>
        <v>0</v>
      </c>
      <c r="J154" s="5">
        <f>J155+J156+J157+J158+J159+J160+J161+J162+J163+J164+J165</f>
        <v>0</v>
      </c>
      <c r="K154" s="5">
        <f t="shared" ref="K154" si="19">K155+K156+K157+K158+K159+K160+K161+K162+K163+K164+K165</f>
        <v>0</v>
      </c>
      <c r="L154" s="5">
        <f t="shared" ref="L154:M154" si="20">L155+L156+L157+L158+L159+L160+L161+L162+L163+L164+L165</f>
        <v>0</v>
      </c>
      <c r="M154" s="5">
        <f t="shared" si="20"/>
        <v>0</v>
      </c>
      <c r="N154" s="5"/>
      <c r="O154" s="5"/>
      <c r="P154" s="5">
        <f t="shared" si="18"/>
        <v>0</v>
      </c>
    </row>
    <row r="155" spans="1:16" ht="18.75" hidden="1" customHeight="1">
      <c r="A155" s="84"/>
      <c r="B155" s="70"/>
      <c r="C155" s="70"/>
      <c r="D155" s="62" t="s">
        <v>124</v>
      </c>
      <c r="E155" s="76" t="s">
        <v>8</v>
      </c>
      <c r="F155" s="20" t="s">
        <v>15</v>
      </c>
      <c r="G155" s="29" t="s">
        <v>58</v>
      </c>
      <c r="H155" s="20">
        <v>611</v>
      </c>
      <c r="I155" s="6"/>
      <c r="J155" s="6">
        <v>0</v>
      </c>
      <c r="K155" s="6">
        <v>0</v>
      </c>
      <c r="L155" s="6">
        <v>0</v>
      </c>
      <c r="M155" s="6">
        <v>0</v>
      </c>
      <c r="N155" s="6"/>
      <c r="O155" s="6"/>
      <c r="P155" s="6">
        <f t="shared" si="18"/>
        <v>0</v>
      </c>
    </row>
    <row r="156" spans="1:16" ht="18.75" hidden="1" customHeight="1">
      <c r="A156" s="84"/>
      <c r="B156" s="70"/>
      <c r="C156" s="70"/>
      <c r="D156" s="62"/>
      <c r="E156" s="78"/>
      <c r="F156" s="20" t="s">
        <v>15</v>
      </c>
      <c r="G156" s="29" t="s">
        <v>58</v>
      </c>
      <c r="H156" s="20">
        <v>621</v>
      </c>
      <c r="I156" s="6"/>
      <c r="J156" s="6">
        <v>0</v>
      </c>
      <c r="K156" s="6">
        <v>0</v>
      </c>
      <c r="L156" s="6">
        <v>0</v>
      </c>
      <c r="M156" s="6">
        <v>0</v>
      </c>
      <c r="N156" s="6"/>
      <c r="O156" s="6"/>
      <c r="P156" s="6">
        <f t="shared" si="18"/>
        <v>0</v>
      </c>
    </row>
    <row r="157" spans="1:16" ht="18.75" hidden="1" customHeight="1">
      <c r="A157" s="84"/>
      <c r="B157" s="70"/>
      <c r="C157" s="70"/>
      <c r="D157" s="62"/>
      <c r="E157" s="78"/>
      <c r="F157" s="20" t="s">
        <v>46</v>
      </c>
      <c r="G157" s="29" t="s">
        <v>58</v>
      </c>
      <c r="H157" s="20">
        <v>611</v>
      </c>
      <c r="I157" s="6"/>
      <c r="J157" s="6">
        <v>0</v>
      </c>
      <c r="K157" s="6">
        <v>0</v>
      </c>
      <c r="L157" s="6">
        <v>0</v>
      </c>
      <c r="M157" s="6">
        <v>0</v>
      </c>
      <c r="N157" s="6"/>
      <c r="O157" s="6"/>
      <c r="P157" s="6">
        <f t="shared" si="18"/>
        <v>0</v>
      </c>
    </row>
    <row r="158" spans="1:16" ht="18.75" hidden="1" customHeight="1">
      <c r="A158" s="84"/>
      <c r="B158" s="70"/>
      <c r="C158" s="70"/>
      <c r="D158" s="62"/>
      <c r="E158" s="78"/>
      <c r="F158" s="20" t="s">
        <v>47</v>
      </c>
      <c r="G158" s="29" t="s">
        <v>58</v>
      </c>
      <c r="H158" s="20">
        <v>244</v>
      </c>
      <c r="I158" s="6"/>
      <c r="J158" s="6">
        <v>0</v>
      </c>
      <c r="K158" s="6">
        <v>0</v>
      </c>
      <c r="L158" s="6">
        <v>0</v>
      </c>
      <c r="M158" s="6">
        <v>0</v>
      </c>
      <c r="N158" s="6"/>
      <c r="O158" s="6"/>
      <c r="P158" s="6">
        <f t="shared" si="18"/>
        <v>0</v>
      </c>
    </row>
    <row r="159" spans="1:16" ht="18.75" hidden="1" customHeight="1">
      <c r="A159" s="84"/>
      <c r="B159" s="70"/>
      <c r="C159" s="70"/>
      <c r="D159" s="62"/>
      <c r="E159" s="78"/>
      <c r="F159" s="20" t="s">
        <v>46</v>
      </c>
      <c r="G159" s="29" t="s">
        <v>59</v>
      </c>
      <c r="H159" s="20">
        <v>611</v>
      </c>
      <c r="I159" s="6"/>
      <c r="J159" s="6">
        <v>0</v>
      </c>
      <c r="K159" s="6">
        <v>0</v>
      </c>
      <c r="L159" s="6">
        <v>0</v>
      </c>
      <c r="M159" s="6">
        <v>0</v>
      </c>
      <c r="N159" s="6"/>
      <c r="O159" s="6"/>
      <c r="P159" s="6">
        <f t="shared" si="18"/>
        <v>0</v>
      </c>
    </row>
    <row r="160" spans="1:16" ht="18.75" hidden="1" customHeight="1">
      <c r="A160" s="84"/>
      <c r="B160" s="70"/>
      <c r="C160" s="70"/>
      <c r="D160" s="62"/>
      <c r="E160" s="78"/>
      <c r="F160" s="20" t="s">
        <v>15</v>
      </c>
      <c r="G160" s="29" t="s">
        <v>60</v>
      </c>
      <c r="H160" s="20">
        <v>611</v>
      </c>
      <c r="I160" s="6"/>
      <c r="J160" s="6">
        <v>0</v>
      </c>
      <c r="K160" s="6">
        <v>0</v>
      </c>
      <c r="L160" s="6">
        <v>0</v>
      </c>
      <c r="M160" s="6">
        <v>0</v>
      </c>
      <c r="N160" s="6"/>
      <c r="O160" s="6"/>
      <c r="P160" s="6">
        <f t="shared" si="18"/>
        <v>0</v>
      </c>
    </row>
    <row r="161" spans="1:16" ht="18.75" hidden="1" customHeight="1">
      <c r="A161" s="84"/>
      <c r="B161" s="70"/>
      <c r="C161" s="70"/>
      <c r="D161" s="62"/>
      <c r="E161" s="78"/>
      <c r="F161" s="20" t="s">
        <v>15</v>
      </c>
      <c r="G161" s="29" t="s">
        <v>61</v>
      </c>
      <c r="H161" s="20">
        <v>611</v>
      </c>
      <c r="I161" s="6"/>
      <c r="J161" s="6">
        <v>0</v>
      </c>
      <c r="K161" s="6">
        <v>0</v>
      </c>
      <c r="L161" s="6">
        <v>0</v>
      </c>
      <c r="M161" s="6">
        <v>0</v>
      </c>
      <c r="N161" s="6"/>
      <c r="O161" s="6"/>
      <c r="P161" s="6">
        <f t="shared" si="18"/>
        <v>0</v>
      </c>
    </row>
    <row r="162" spans="1:16" ht="18.75" hidden="1" customHeight="1">
      <c r="A162" s="84"/>
      <c r="B162" s="70"/>
      <c r="C162" s="70"/>
      <c r="D162" s="62"/>
      <c r="E162" s="78"/>
      <c r="F162" s="20" t="s">
        <v>15</v>
      </c>
      <c r="G162" s="29" t="s">
        <v>62</v>
      </c>
      <c r="H162" s="20">
        <v>611</v>
      </c>
      <c r="I162" s="6"/>
      <c r="J162" s="6">
        <v>0</v>
      </c>
      <c r="K162" s="6">
        <v>0</v>
      </c>
      <c r="L162" s="6">
        <v>0</v>
      </c>
      <c r="M162" s="6">
        <v>0</v>
      </c>
      <c r="N162" s="6"/>
      <c r="O162" s="6"/>
      <c r="P162" s="6">
        <f t="shared" si="18"/>
        <v>0</v>
      </c>
    </row>
    <row r="163" spans="1:16" ht="18.75" hidden="1" customHeight="1">
      <c r="A163" s="84"/>
      <c r="B163" s="70"/>
      <c r="C163" s="70"/>
      <c r="D163" s="62"/>
      <c r="E163" s="78"/>
      <c r="F163" s="20" t="s">
        <v>15</v>
      </c>
      <c r="G163" s="29" t="s">
        <v>63</v>
      </c>
      <c r="H163" s="20">
        <v>611</v>
      </c>
      <c r="I163" s="6"/>
      <c r="J163" s="6">
        <v>0</v>
      </c>
      <c r="K163" s="6">
        <v>0</v>
      </c>
      <c r="L163" s="6">
        <v>0</v>
      </c>
      <c r="M163" s="6">
        <v>0</v>
      </c>
      <c r="N163" s="6"/>
      <c r="O163" s="6"/>
      <c r="P163" s="6">
        <f t="shared" si="18"/>
        <v>0</v>
      </c>
    </row>
    <row r="164" spans="1:16" ht="18.75" hidden="1" customHeight="1">
      <c r="A164" s="84"/>
      <c r="B164" s="70"/>
      <c r="C164" s="70"/>
      <c r="D164" s="62"/>
      <c r="E164" s="78"/>
      <c r="F164" s="20" t="s">
        <v>15</v>
      </c>
      <c r="G164" s="29" t="s">
        <v>64</v>
      </c>
      <c r="H164" s="20">
        <v>611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/>
      <c r="O164" s="6"/>
      <c r="P164" s="6">
        <f t="shared" si="18"/>
        <v>0</v>
      </c>
    </row>
    <row r="165" spans="1:16" ht="18.75" hidden="1" customHeight="1">
      <c r="A165" s="84"/>
      <c r="B165" s="70"/>
      <c r="C165" s="70"/>
      <c r="D165" s="62"/>
      <c r="E165" s="78"/>
      <c r="F165" s="20" t="s">
        <v>15</v>
      </c>
      <c r="G165" s="29" t="s">
        <v>65</v>
      </c>
      <c r="H165" s="20">
        <v>611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/>
      <c r="O165" s="6"/>
      <c r="P165" s="6">
        <f t="shared" si="18"/>
        <v>0</v>
      </c>
    </row>
    <row r="166" spans="1:16" ht="45">
      <c r="A166" s="84">
        <v>5</v>
      </c>
      <c r="B166" s="72" t="s">
        <v>67</v>
      </c>
      <c r="C166" s="72" t="s">
        <v>180</v>
      </c>
      <c r="D166" s="20" t="s">
        <v>122</v>
      </c>
      <c r="E166" s="20" t="s">
        <v>10</v>
      </c>
      <c r="F166" s="21" t="s">
        <v>7</v>
      </c>
      <c r="G166" s="21" t="s">
        <v>7</v>
      </c>
      <c r="H166" s="21" t="s">
        <v>7</v>
      </c>
      <c r="I166" s="5">
        <f t="shared" ref="I166:O166" si="21">I167</f>
        <v>0</v>
      </c>
      <c r="J166" s="5">
        <f t="shared" si="21"/>
        <v>0</v>
      </c>
      <c r="K166" s="5">
        <f t="shared" si="21"/>
        <v>0</v>
      </c>
      <c r="L166" s="5">
        <f t="shared" si="21"/>
        <v>0</v>
      </c>
      <c r="M166" s="5">
        <f>M167</f>
        <v>785.4</v>
      </c>
      <c r="N166" s="5">
        <f t="shared" si="21"/>
        <v>234.3</v>
      </c>
      <c r="O166" s="5">
        <f t="shared" si="21"/>
        <v>234.3</v>
      </c>
      <c r="P166" s="5">
        <f>SUM(I166:O166)</f>
        <v>1254</v>
      </c>
    </row>
    <row r="167" spans="1:16" ht="55.7" customHeight="1">
      <c r="A167" s="84"/>
      <c r="B167" s="72"/>
      <c r="C167" s="72"/>
      <c r="D167" s="20" t="s">
        <v>9</v>
      </c>
      <c r="E167" s="20" t="s">
        <v>10</v>
      </c>
      <c r="F167" s="13" t="s">
        <v>7</v>
      </c>
      <c r="G167" s="20" t="s">
        <v>7</v>
      </c>
      <c r="H167" s="13" t="s">
        <v>7</v>
      </c>
      <c r="I167" s="8">
        <f t="shared" ref="I167:L167" si="22">I168+I172</f>
        <v>0</v>
      </c>
      <c r="J167" s="8">
        <f t="shared" si="22"/>
        <v>0</v>
      </c>
      <c r="K167" s="8">
        <f t="shared" si="22"/>
        <v>0</v>
      </c>
      <c r="L167" s="8">
        <f t="shared" si="22"/>
        <v>0</v>
      </c>
      <c r="M167" s="8">
        <v>785.4</v>
      </c>
      <c r="N167" s="8">
        <v>234.3</v>
      </c>
      <c r="O167" s="8">
        <v>234.3</v>
      </c>
      <c r="P167" s="6">
        <f>SUM(I167:O167)</f>
        <v>1254</v>
      </c>
    </row>
    <row r="168" spans="1:16" ht="30" hidden="1" customHeight="1">
      <c r="A168" s="84">
        <v>15</v>
      </c>
      <c r="B168" s="62" t="s">
        <v>13</v>
      </c>
      <c r="C168" s="62" t="s">
        <v>163</v>
      </c>
      <c r="D168" s="20" t="s">
        <v>25</v>
      </c>
      <c r="E168" s="13" t="s">
        <v>10</v>
      </c>
      <c r="F168" s="22" t="s">
        <v>7</v>
      </c>
      <c r="G168" s="21" t="s">
        <v>7</v>
      </c>
      <c r="H168" s="22" t="s">
        <v>7</v>
      </c>
      <c r="I168" s="7">
        <f>I169+I170+I171</f>
        <v>0</v>
      </c>
      <c r="J168" s="7">
        <f>J169</f>
        <v>0</v>
      </c>
      <c r="K168" s="7">
        <f>K169+K170+K171</f>
        <v>0</v>
      </c>
      <c r="L168" s="7">
        <f>L169+L170+L171</f>
        <v>0</v>
      </c>
      <c r="M168" s="7">
        <f>M169+M170+M171</f>
        <v>225</v>
      </c>
      <c r="N168" s="7">
        <f>N169+N170+N171</f>
        <v>225</v>
      </c>
      <c r="O168" s="7">
        <f>O169+O170+O171</f>
        <v>225</v>
      </c>
      <c r="P168" s="5">
        <f>SUM(I168:O168)</f>
        <v>675</v>
      </c>
    </row>
    <row r="169" spans="1:16" ht="38.25" hidden="1" customHeight="1">
      <c r="A169" s="84"/>
      <c r="B169" s="62"/>
      <c r="C169" s="70"/>
      <c r="D169" s="62" t="s">
        <v>9</v>
      </c>
      <c r="E169" s="76" t="s">
        <v>10</v>
      </c>
      <c r="F169" s="13" t="s">
        <v>69</v>
      </c>
      <c r="G169" s="29" t="s">
        <v>98</v>
      </c>
      <c r="H169" s="20" t="s">
        <v>120</v>
      </c>
      <c r="I169" s="8"/>
      <c r="J169" s="8"/>
      <c r="K169" s="8"/>
      <c r="L169" s="6"/>
      <c r="M169" s="6">
        <v>225</v>
      </c>
      <c r="N169" s="6">
        <v>225</v>
      </c>
      <c r="O169" s="6">
        <v>225</v>
      </c>
      <c r="P169" s="6">
        <f>SUM(I169:O169)</f>
        <v>675</v>
      </c>
    </row>
    <row r="170" spans="1:16" ht="27.2" hidden="1" customHeight="1">
      <c r="A170" s="84"/>
      <c r="B170" s="62"/>
      <c r="C170" s="70"/>
      <c r="D170" s="62"/>
      <c r="E170" s="76"/>
      <c r="F170" s="13" t="s">
        <v>69</v>
      </c>
      <c r="G170" s="29" t="s">
        <v>70</v>
      </c>
      <c r="H170" s="13">
        <v>244</v>
      </c>
      <c r="I170" s="8"/>
      <c r="J170" s="8">
        <v>0</v>
      </c>
      <c r="K170" s="8">
        <v>0</v>
      </c>
      <c r="L170" s="6">
        <v>0</v>
      </c>
      <c r="M170" s="6">
        <v>0</v>
      </c>
      <c r="N170" s="6"/>
      <c r="O170" s="6"/>
      <c r="P170" s="6">
        <f t="shared" ref="P170:P171" si="23">I170+J170+K170+L170+M170</f>
        <v>0</v>
      </c>
    </row>
    <row r="171" spans="1:16" ht="27.2" hidden="1" customHeight="1">
      <c r="A171" s="84"/>
      <c r="B171" s="62"/>
      <c r="C171" s="70"/>
      <c r="D171" s="62"/>
      <c r="E171" s="76"/>
      <c r="F171" s="13" t="s">
        <v>69</v>
      </c>
      <c r="G171" s="29" t="s">
        <v>71</v>
      </c>
      <c r="H171" s="13">
        <v>244</v>
      </c>
      <c r="I171" s="8"/>
      <c r="J171" s="8">
        <v>0</v>
      </c>
      <c r="K171" s="8">
        <v>0</v>
      </c>
      <c r="L171" s="8">
        <v>0</v>
      </c>
      <c r="M171" s="8">
        <v>0</v>
      </c>
      <c r="N171" s="8"/>
      <c r="O171" s="8"/>
      <c r="P171" s="6">
        <f t="shared" si="23"/>
        <v>0</v>
      </c>
    </row>
    <row r="172" spans="1:16" ht="30" hidden="1" customHeight="1">
      <c r="A172" s="84">
        <v>16</v>
      </c>
      <c r="B172" s="62" t="s">
        <v>23</v>
      </c>
      <c r="C172" s="62" t="s">
        <v>164</v>
      </c>
      <c r="D172" s="20" t="s">
        <v>25</v>
      </c>
      <c r="E172" s="13" t="s">
        <v>10</v>
      </c>
      <c r="F172" s="22" t="s">
        <v>7</v>
      </c>
      <c r="G172" s="21" t="s">
        <v>7</v>
      </c>
      <c r="H172" s="22" t="s">
        <v>7</v>
      </c>
      <c r="I172" s="7">
        <f>I173+I174+I175+I176+I177+I178+I179</f>
        <v>0</v>
      </c>
      <c r="J172" s="9">
        <f>J173+J174+J175+J176+J177+J178+J179</f>
        <v>0</v>
      </c>
      <c r="K172" s="9">
        <f t="shared" ref="K172" si="24">K173+K174+K175+K176+K177+K178+K179</f>
        <v>0</v>
      </c>
      <c r="L172" s="9">
        <f t="shared" ref="L172:M172" si="25">L173+L174+L175+L176+L177+L178+L179</f>
        <v>0</v>
      </c>
      <c r="M172" s="9">
        <f t="shared" si="25"/>
        <v>0</v>
      </c>
      <c r="N172" s="9"/>
      <c r="O172" s="9"/>
      <c r="P172" s="5">
        <f t="shared" ref="P172:P179" si="26">I172+J172+K172+L172</f>
        <v>0</v>
      </c>
    </row>
    <row r="173" spans="1:16" ht="19.7" hidden="1" customHeight="1">
      <c r="A173" s="84"/>
      <c r="B173" s="70"/>
      <c r="C173" s="70"/>
      <c r="D173" s="62" t="s">
        <v>9</v>
      </c>
      <c r="E173" s="76" t="s">
        <v>10</v>
      </c>
      <c r="F173" s="13" t="s">
        <v>69</v>
      </c>
      <c r="G173" s="29" t="s">
        <v>73</v>
      </c>
      <c r="H173" s="13">
        <v>244</v>
      </c>
      <c r="I173" s="8">
        <v>0</v>
      </c>
      <c r="J173" s="8">
        <v>0</v>
      </c>
      <c r="K173" s="8">
        <v>0</v>
      </c>
      <c r="L173" s="6">
        <v>0</v>
      </c>
      <c r="M173" s="6">
        <v>0</v>
      </c>
      <c r="N173" s="6"/>
      <c r="O173" s="6"/>
      <c r="P173" s="6">
        <f t="shared" si="26"/>
        <v>0</v>
      </c>
    </row>
    <row r="174" spans="1:16" ht="19.7" hidden="1" customHeight="1">
      <c r="A174" s="84"/>
      <c r="B174" s="70"/>
      <c r="C174" s="70"/>
      <c r="D174" s="62"/>
      <c r="E174" s="76"/>
      <c r="F174" s="13" t="s">
        <v>69</v>
      </c>
      <c r="G174" s="29" t="s">
        <v>74</v>
      </c>
      <c r="H174" s="13">
        <v>244</v>
      </c>
      <c r="I174" s="8"/>
      <c r="J174" s="8">
        <v>0</v>
      </c>
      <c r="K174" s="8">
        <v>0</v>
      </c>
      <c r="L174" s="6">
        <v>0</v>
      </c>
      <c r="M174" s="6">
        <v>0</v>
      </c>
      <c r="N174" s="6"/>
      <c r="O174" s="6"/>
      <c r="P174" s="6">
        <f t="shared" si="26"/>
        <v>0</v>
      </c>
    </row>
    <row r="175" spans="1:16" ht="19.7" hidden="1" customHeight="1">
      <c r="A175" s="84"/>
      <c r="B175" s="70"/>
      <c r="C175" s="70"/>
      <c r="D175" s="62"/>
      <c r="E175" s="76"/>
      <c r="F175" s="13" t="s">
        <v>69</v>
      </c>
      <c r="G175" s="29" t="s">
        <v>75</v>
      </c>
      <c r="H175" s="13">
        <v>244</v>
      </c>
      <c r="I175" s="8"/>
      <c r="J175" s="8">
        <v>0</v>
      </c>
      <c r="K175" s="8">
        <v>0</v>
      </c>
      <c r="L175" s="6">
        <v>0</v>
      </c>
      <c r="M175" s="6">
        <v>0</v>
      </c>
      <c r="N175" s="6"/>
      <c r="O175" s="6"/>
      <c r="P175" s="6">
        <f t="shared" si="26"/>
        <v>0</v>
      </c>
    </row>
    <row r="176" spans="1:16" ht="19.7" hidden="1" customHeight="1">
      <c r="A176" s="84"/>
      <c r="B176" s="70"/>
      <c r="C176" s="70"/>
      <c r="D176" s="62"/>
      <c r="E176" s="76"/>
      <c r="F176" s="13" t="s">
        <v>69</v>
      </c>
      <c r="G176" s="29" t="s">
        <v>76</v>
      </c>
      <c r="H176" s="13">
        <v>244</v>
      </c>
      <c r="I176" s="8"/>
      <c r="J176" s="8">
        <v>0</v>
      </c>
      <c r="K176" s="8">
        <v>0</v>
      </c>
      <c r="L176" s="6">
        <v>0</v>
      </c>
      <c r="M176" s="6">
        <v>0</v>
      </c>
      <c r="N176" s="6"/>
      <c r="O176" s="6"/>
      <c r="P176" s="6">
        <f t="shared" si="26"/>
        <v>0</v>
      </c>
    </row>
    <row r="177" spans="1:16" ht="19.7" hidden="1" customHeight="1">
      <c r="A177" s="84"/>
      <c r="B177" s="70"/>
      <c r="C177" s="70"/>
      <c r="D177" s="62"/>
      <c r="E177" s="76"/>
      <c r="F177" s="13" t="s">
        <v>69</v>
      </c>
      <c r="G177" s="29" t="s">
        <v>77</v>
      </c>
      <c r="H177" s="13">
        <v>244</v>
      </c>
      <c r="I177" s="8"/>
      <c r="J177" s="8">
        <v>0</v>
      </c>
      <c r="K177" s="8">
        <v>0</v>
      </c>
      <c r="L177" s="6">
        <v>0</v>
      </c>
      <c r="M177" s="6">
        <v>0</v>
      </c>
      <c r="N177" s="6"/>
      <c r="O177" s="6"/>
      <c r="P177" s="6">
        <f t="shared" si="26"/>
        <v>0</v>
      </c>
    </row>
    <row r="178" spans="1:16" ht="19.7" hidden="1" customHeight="1">
      <c r="A178" s="84"/>
      <c r="B178" s="70"/>
      <c r="C178" s="70"/>
      <c r="D178" s="62"/>
      <c r="E178" s="76"/>
      <c r="F178" s="13" t="s">
        <v>69</v>
      </c>
      <c r="G178" s="29" t="s">
        <v>78</v>
      </c>
      <c r="H178" s="13">
        <v>244</v>
      </c>
      <c r="I178" s="8"/>
      <c r="J178" s="8">
        <v>0</v>
      </c>
      <c r="K178" s="8">
        <v>0</v>
      </c>
      <c r="L178" s="6">
        <v>0</v>
      </c>
      <c r="M178" s="6">
        <v>0</v>
      </c>
      <c r="N178" s="6"/>
      <c r="O178" s="6"/>
      <c r="P178" s="6">
        <f t="shared" si="26"/>
        <v>0</v>
      </c>
    </row>
    <row r="179" spans="1:16" ht="19.7" hidden="1" customHeight="1">
      <c r="A179" s="84"/>
      <c r="B179" s="70"/>
      <c r="C179" s="70"/>
      <c r="D179" s="62"/>
      <c r="E179" s="76"/>
      <c r="F179" s="13" t="s">
        <v>69</v>
      </c>
      <c r="G179" s="29" t="s">
        <v>79</v>
      </c>
      <c r="H179" s="13">
        <v>244</v>
      </c>
      <c r="I179" s="8"/>
      <c r="J179" s="8">
        <v>0</v>
      </c>
      <c r="K179" s="8">
        <v>0</v>
      </c>
      <c r="L179" s="6">
        <v>0</v>
      </c>
      <c r="M179" s="6">
        <v>0</v>
      </c>
      <c r="N179" s="6"/>
      <c r="O179" s="6"/>
      <c r="P179" s="6">
        <f t="shared" si="26"/>
        <v>0</v>
      </c>
    </row>
    <row r="180" spans="1:16" ht="15" hidden="1" customHeight="1">
      <c r="A180" s="84"/>
      <c r="B180" s="70"/>
      <c r="C180" s="70"/>
      <c r="D180" s="62"/>
      <c r="E180" s="76"/>
      <c r="F180" s="23"/>
      <c r="G180" s="31"/>
      <c r="H180" s="23"/>
      <c r="I180" s="24"/>
      <c r="J180" s="24"/>
      <c r="K180" s="24"/>
      <c r="L180" s="10"/>
      <c r="M180" s="10"/>
      <c r="N180" s="10"/>
      <c r="O180" s="10"/>
      <c r="P180" s="11"/>
    </row>
    <row r="181" spans="1:16" ht="45">
      <c r="A181" s="84">
        <v>6</v>
      </c>
      <c r="B181" s="72" t="s">
        <v>161</v>
      </c>
      <c r="C181" s="72" t="s">
        <v>162</v>
      </c>
      <c r="D181" s="20" t="s">
        <v>122</v>
      </c>
      <c r="E181" s="20" t="s">
        <v>10</v>
      </c>
      <c r="F181" s="21" t="s">
        <v>7</v>
      </c>
      <c r="G181" s="21" t="s">
        <v>7</v>
      </c>
      <c r="H181" s="21" t="s">
        <v>7</v>
      </c>
      <c r="I181" s="5">
        <f t="shared" ref="I181:O181" si="27">I182</f>
        <v>0</v>
      </c>
      <c r="J181" s="5">
        <f t="shared" si="27"/>
        <v>0</v>
      </c>
      <c r="K181" s="5">
        <f t="shared" si="27"/>
        <v>0</v>
      </c>
      <c r="L181" s="5">
        <f t="shared" si="27"/>
        <v>0</v>
      </c>
      <c r="M181" s="5">
        <f t="shared" si="27"/>
        <v>20</v>
      </c>
      <c r="N181" s="5">
        <f t="shared" si="27"/>
        <v>20</v>
      </c>
      <c r="O181" s="5">
        <f t="shared" si="27"/>
        <v>20</v>
      </c>
      <c r="P181" s="5">
        <v>60</v>
      </c>
    </row>
    <row r="182" spans="1:16" ht="78" customHeight="1">
      <c r="A182" s="84"/>
      <c r="B182" s="72"/>
      <c r="C182" s="72"/>
      <c r="D182" s="20" t="s">
        <v>9</v>
      </c>
      <c r="E182" s="20" t="s">
        <v>10</v>
      </c>
      <c r="F182" s="13" t="s">
        <v>7</v>
      </c>
      <c r="G182" s="20" t="s">
        <v>7</v>
      </c>
      <c r="H182" s="13" t="s">
        <v>7</v>
      </c>
      <c r="I182" s="8">
        <f t="shared" ref="I182:L182" si="28">I183+I187</f>
        <v>0</v>
      </c>
      <c r="J182" s="8">
        <f t="shared" si="28"/>
        <v>0</v>
      </c>
      <c r="K182" s="8">
        <f t="shared" si="28"/>
        <v>0</v>
      </c>
      <c r="L182" s="8">
        <f t="shared" si="28"/>
        <v>0</v>
      </c>
      <c r="M182" s="8">
        <v>20</v>
      </c>
      <c r="N182" s="8">
        <v>20</v>
      </c>
      <c r="O182" s="8">
        <v>20</v>
      </c>
      <c r="P182" s="6">
        <v>60</v>
      </c>
    </row>
    <row r="183" spans="1:16" ht="30" hidden="1" customHeight="1">
      <c r="A183" s="84">
        <v>18</v>
      </c>
      <c r="B183" s="62" t="s">
        <v>13</v>
      </c>
      <c r="C183" s="62" t="s">
        <v>68</v>
      </c>
      <c r="D183" s="20" t="s">
        <v>25</v>
      </c>
      <c r="E183" s="13" t="s">
        <v>10</v>
      </c>
      <c r="F183" s="22" t="s">
        <v>7</v>
      </c>
      <c r="G183" s="21" t="s">
        <v>7</v>
      </c>
      <c r="H183" s="22" t="s">
        <v>7</v>
      </c>
      <c r="I183" s="7">
        <f>I184+I185+I186</f>
        <v>0</v>
      </c>
      <c r="J183" s="7">
        <f>J184</f>
        <v>0</v>
      </c>
      <c r="K183" s="7">
        <f>K184+K185+K186</f>
        <v>0</v>
      </c>
      <c r="L183" s="7">
        <f>L184+L185+L186</f>
        <v>0</v>
      </c>
      <c r="M183" s="7">
        <f>M184+M185+M186</f>
        <v>0</v>
      </c>
      <c r="N183" s="7">
        <f>N184+N185+N186</f>
        <v>0</v>
      </c>
      <c r="O183" s="7">
        <f>O184+O185+O186</f>
        <v>0</v>
      </c>
      <c r="P183" s="5">
        <f>SUM(I183:N183)</f>
        <v>0</v>
      </c>
    </row>
    <row r="184" spans="1:16" ht="30" hidden="1" customHeight="1">
      <c r="A184" s="84"/>
      <c r="B184" s="62"/>
      <c r="C184" s="70"/>
      <c r="D184" s="62" t="s">
        <v>9</v>
      </c>
      <c r="E184" s="76" t="s">
        <v>10</v>
      </c>
      <c r="F184" s="13" t="s">
        <v>69</v>
      </c>
      <c r="G184" s="29" t="s">
        <v>98</v>
      </c>
      <c r="H184" s="20" t="s">
        <v>120</v>
      </c>
      <c r="I184" s="8"/>
      <c r="J184" s="8"/>
      <c r="K184" s="8"/>
      <c r="L184" s="6"/>
      <c r="M184" s="6"/>
      <c r="N184" s="6"/>
      <c r="O184" s="6"/>
      <c r="P184" s="6">
        <f>SUM(I184:O184)</f>
        <v>0</v>
      </c>
    </row>
    <row r="185" spans="1:16" ht="15" hidden="1" customHeight="1">
      <c r="A185" s="84"/>
      <c r="B185" s="62"/>
      <c r="C185" s="70"/>
      <c r="D185" s="62"/>
      <c r="E185" s="76"/>
      <c r="F185" s="13" t="s">
        <v>69</v>
      </c>
      <c r="G185" s="29" t="s">
        <v>70</v>
      </c>
      <c r="H185" s="13">
        <v>244</v>
      </c>
      <c r="I185" s="8"/>
      <c r="J185" s="8">
        <v>0</v>
      </c>
      <c r="K185" s="8">
        <v>0</v>
      </c>
      <c r="L185" s="6">
        <v>0</v>
      </c>
      <c r="M185" s="6">
        <v>0</v>
      </c>
      <c r="N185" s="6"/>
      <c r="O185" s="6"/>
      <c r="P185" s="6">
        <f t="shared" ref="P185:P186" si="29">I185+J185+K185+L185+M185</f>
        <v>0</v>
      </c>
    </row>
    <row r="186" spans="1:16" hidden="1">
      <c r="A186" s="84"/>
      <c r="B186" s="62"/>
      <c r="C186" s="70"/>
      <c r="D186" s="62"/>
      <c r="E186" s="76"/>
      <c r="F186" s="13" t="s">
        <v>69</v>
      </c>
      <c r="G186" s="29" t="s">
        <v>71</v>
      </c>
      <c r="H186" s="13">
        <v>244</v>
      </c>
      <c r="I186" s="8"/>
      <c r="J186" s="8">
        <v>0</v>
      </c>
      <c r="K186" s="8">
        <v>0</v>
      </c>
      <c r="L186" s="8">
        <v>0</v>
      </c>
      <c r="M186" s="8">
        <v>0</v>
      </c>
      <c r="N186" s="8"/>
      <c r="O186" s="8"/>
      <c r="P186" s="6">
        <f t="shared" si="29"/>
        <v>0</v>
      </c>
    </row>
    <row r="187" spans="1:16" ht="30" hidden="1">
      <c r="A187" s="84">
        <v>19</v>
      </c>
      <c r="B187" s="62" t="s">
        <v>23</v>
      </c>
      <c r="C187" s="62" t="s">
        <v>72</v>
      </c>
      <c r="D187" s="20" t="s">
        <v>25</v>
      </c>
      <c r="E187" s="13" t="s">
        <v>10</v>
      </c>
      <c r="F187" s="22" t="s">
        <v>7</v>
      </c>
      <c r="G187" s="21" t="s">
        <v>7</v>
      </c>
      <c r="H187" s="22" t="s">
        <v>7</v>
      </c>
      <c r="I187" s="7">
        <f>I188+I189+I190+I191+I192+I193+I194</f>
        <v>0</v>
      </c>
      <c r="J187" s="9">
        <f>J188+J189+J190+J191+J192+J193+J194</f>
        <v>0</v>
      </c>
      <c r="K187" s="9">
        <f t="shared" ref="K187:M187" si="30">K188+K189+K190+K191+K192+K193+K194</f>
        <v>0</v>
      </c>
      <c r="L187" s="9">
        <f t="shared" si="30"/>
        <v>0</v>
      </c>
      <c r="M187" s="9">
        <f t="shared" si="30"/>
        <v>0</v>
      </c>
      <c r="N187" s="9"/>
      <c r="O187" s="9"/>
      <c r="P187" s="5">
        <f t="shared" ref="P187:P194" si="31">I187+J187+K187+L187</f>
        <v>0</v>
      </c>
    </row>
    <row r="188" spans="1:16" hidden="1">
      <c r="A188" s="84"/>
      <c r="B188" s="70"/>
      <c r="C188" s="70"/>
      <c r="D188" s="62" t="s">
        <v>9</v>
      </c>
      <c r="E188" s="76" t="s">
        <v>10</v>
      </c>
      <c r="F188" s="13" t="s">
        <v>69</v>
      </c>
      <c r="G188" s="29" t="s">
        <v>73</v>
      </c>
      <c r="H188" s="13">
        <v>244</v>
      </c>
      <c r="I188" s="8">
        <v>0</v>
      </c>
      <c r="J188" s="8">
        <v>0</v>
      </c>
      <c r="K188" s="8">
        <v>0</v>
      </c>
      <c r="L188" s="6">
        <v>0</v>
      </c>
      <c r="M188" s="6">
        <v>0</v>
      </c>
      <c r="N188" s="6"/>
      <c r="O188" s="6"/>
      <c r="P188" s="6">
        <f t="shared" si="31"/>
        <v>0</v>
      </c>
    </row>
    <row r="189" spans="1:16" hidden="1">
      <c r="A189" s="84"/>
      <c r="B189" s="70"/>
      <c r="C189" s="70"/>
      <c r="D189" s="62"/>
      <c r="E189" s="76"/>
      <c r="F189" s="13" t="s">
        <v>69</v>
      </c>
      <c r="G189" s="29" t="s">
        <v>74</v>
      </c>
      <c r="H189" s="13">
        <v>244</v>
      </c>
      <c r="I189" s="8"/>
      <c r="J189" s="8">
        <v>0</v>
      </c>
      <c r="K189" s="8">
        <v>0</v>
      </c>
      <c r="L189" s="6">
        <v>0</v>
      </c>
      <c r="M189" s="6">
        <v>0</v>
      </c>
      <c r="N189" s="6"/>
      <c r="O189" s="6"/>
      <c r="P189" s="6">
        <f t="shared" si="31"/>
        <v>0</v>
      </c>
    </row>
    <row r="190" spans="1:16" hidden="1">
      <c r="A190" s="84"/>
      <c r="B190" s="70"/>
      <c r="C190" s="70"/>
      <c r="D190" s="62"/>
      <c r="E190" s="76"/>
      <c r="F190" s="13" t="s">
        <v>69</v>
      </c>
      <c r="G190" s="29" t="s">
        <v>75</v>
      </c>
      <c r="H190" s="13">
        <v>244</v>
      </c>
      <c r="I190" s="8"/>
      <c r="J190" s="8">
        <v>0</v>
      </c>
      <c r="K190" s="8">
        <v>0</v>
      </c>
      <c r="L190" s="6">
        <v>0</v>
      </c>
      <c r="M190" s="6">
        <v>0</v>
      </c>
      <c r="N190" s="6"/>
      <c r="O190" s="6"/>
      <c r="P190" s="6">
        <f t="shared" si="31"/>
        <v>0</v>
      </c>
    </row>
    <row r="191" spans="1:16" hidden="1">
      <c r="A191" s="84"/>
      <c r="B191" s="70"/>
      <c r="C191" s="70"/>
      <c r="D191" s="62"/>
      <c r="E191" s="76"/>
      <c r="F191" s="13" t="s">
        <v>69</v>
      </c>
      <c r="G191" s="29" t="s">
        <v>76</v>
      </c>
      <c r="H191" s="13">
        <v>244</v>
      </c>
      <c r="I191" s="8"/>
      <c r="J191" s="8">
        <v>0</v>
      </c>
      <c r="K191" s="8">
        <v>0</v>
      </c>
      <c r="L191" s="6">
        <v>0</v>
      </c>
      <c r="M191" s="6">
        <v>0</v>
      </c>
      <c r="N191" s="6"/>
      <c r="O191" s="6"/>
      <c r="P191" s="6">
        <f t="shared" si="31"/>
        <v>0</v>
      </c>
    </row>
    <row r="192" spans="1:16" hidden="1">
      <c r="A192" s="84"/>
      <c r="B192" s="70"/>
      <c r="C192" s="70"/>
      <c r="D192" s="62"/>
      <c r="E192" s="76"/>
      <c r="F192" s="13" t="s">
        <v>69</v>
      </c>
      <c r="G192" s="29" t="s">
        <v>77</v>
      </c>
      <c r="H192" s="13">
        <v>244</v>
      </c>
      <c r="I192" s="8"/>
      <c r="J192" s="8">
        <v>0</v>
      </c>
      <c r="K192" s="8">
        <v>0</v>
      </c>
      <c r="L192" s="6">
        <v>0</v>
      </c>
      <c r="M192" s="6">
        <v>0</v>
      </c>
      <c r="N192" s="6"/>
      <c r="O192" s="6"/>
      <c r="P192" s="6">
        <f t="shared" si="31"/>
        <v>0</v>
      </c>
    </row>
    <row r="193" spans="1:16" hidden="1">
      <c r="A193" s="84"/>
      <c r="B193" s="70"/>
      <c r="C193" s="70"/>
      <c r="D193" s="62"/>
      <c r="E193" s="76"/>
      <c r="F193" s="13" t="s">
        <v>69</v>
      </c>
      <c r="G193" s="29" t="s">
        <v>78</v>
      </c>
      <c r="H193" s="13">
        <v>244</v>
      </c>
      <c r="I193" s="8"/>
      <c r="J193" s="8">
        <v>0</v>
      </c>
      <c r="K193" s="8">
        <v>0</v>
      </c>
      <c r="L193" s="6">
        <v>0</v>
      </c>
      <c r="M193" s="6">
        <v>0</v>
      </c>
      <c r="N193" s="6"/>
      <c r="O193" s="6"/>
      <c r="P193" s="6">
        <f t="shared" si="31"/>
        <v>0</v>
      </c>
    </row>
    <row r="194" spans="1:16" hidden="1">
      <c r="A194" s="84"/>
      <c r="B194" s="70"/>
      <c r="C194" s="70"/>
      <c r="D194" s="62"/>
      <c r="E194" s="76"/>
      <c r="F194" s="13" t="s">
        <v>69</v>
      </c>
      <c r="G194" s="29" t="s">
        <v>79</v>
      </c>
      <c r="H194" s="13">
        <v>244</v>
      </c>
      <c r="I194" s="8"/>
      <c r="J194" s="8">
        <v>0</v>
      </c>
      <c r="K194" s="8">
        <v>0</v>
      </c>
      <c r="L194" s="6">
        <v>0</v>
      </c>
      <c r="M194" s="6">
        <v>0</v>
      </c>
      <c r="N194" s="6"/>
      <c r="O194" s="6"/>
      <c r="P194" s="6">
        <f t="shared" si="31"/>
        <v>0</v>
      </c>
    </row>
    <row r="195" spans="1:16" hidden="1">
      <c r="A195" s="84"/>
      <c r="B195" s="70"/>
      <c r="C195" s="70"/>
      <c r="D195" s="62"/>
      <c r="E195" s="76"/>
      <c r="F195" s="23"/>
      <c r="G195" s="31"/>
      <c r="H195" s="23"/>
      <c r="I195" s="24"/>
      <c r="J195" s="24"/>
      <c r="K195" s="24"/>
      <c r="L195" s="10"/>
      <c r="M195" s="10"/>
      <c r="N195" s="10"/>
      <c r="O195" s="10"/>
      <c r="P195" s="11"/>
    </row>
    <row r="196" spans="1:16" ht="1.7" customHeight="1">
      <c r="B196" s="54"/>
      <c r="C196" s="54"/>
      <c r="D196" s="55"/>
      <c r="E196" s="56"/>
      <c r="F196" s="25"/>
      <c r="G196" s="57"/>
      <c r="H196" s="25"/>
      <c r="I196" s="26"/>
      <c r="J196" s="26"/>
      <c r="K196" s="26"/>
      <c r="L196" s="27"/>
      <c r="M196" s="27"/>
      <c r="N196" s="27"/>
      <c r="O196" s="27"/>
      <c r="P196" s="28"/>
    </row>
    <row r="197" spans="1:16" hidden="1">
      <c r="B197" s="54"/>
      <c r="C197" s="54"/>
      <c r="D197" s="55"/>
      <c r="E197" s="56"/>
      <c r="F197" s="25"/>
      <c r="G197" s="57"/>
      <c r="H197" s="25"/>
      <c r="I197" s="26"/>
      <c r="J197" s="26"/>
      <c r="K197" s="26"/>
      <c r="L197" s="27"/>
      <c r="M197" s="27"/>
      <c r="N197" s="27"/>
      <c r="O197" s="27"/>
      <c r="P197" s="28"/>
    </row>
    <row r="198" spans="1:16" hidden="1">
      <c r="B198" s="54"/>
      <c r="C198" s="54"/>
      <c r="D198" s="55"/>
      <c r="E198" s="56"/>
      <c r="F198" s="25"/>
      <c r="G198" s="57"/>
      <c r="H198" s="25"/>
      <c r="I198" s="26"/>
      <c r="J198" s="26"/>
      <c r="K198" s="26"/>
      <c r="L198" s="27"/>
      <c r="M198" s="27"/>
      <c r="N198" s="27"/>
      <c r="O198" s="27"/>
      <c r="P198" s="28"/>
    </row>
    <row r="199" spans="1:16" hidden="1">
      <c r="B199" s="54"/>
      <c r="C199" s="54"/>
      <c r="D199" s="55"/>
      <c r="E199" s="56"/>
      <c r="F199" s="25"/>
      <c r="G199" s="57"/>
      <c r="H199" s="25"/>
      <c r="I199" s="26"/>
      <c r="J199" s="26"/>
      <c r="K199" s="26"/>
      <c r="L199" s="27"/>
      <c r="M199" s="27"/>
      <c r="N199" s="27"/>
      <c r="O199" s="27"/>
      <c r="P199" s="28"/>
    </row>
    <row r="200" spans="1:16" hidden="1">
      <c r="B200" s="54"/>
      <c r="C200" s="54"/>
      <c r="D200" s="55"/>
      <c r="E200" s="56"/>
      <c r="F200" s="25"/>
      <c r="G200" s="57"/>
      <c r="H200" s="25"/>
      <c r="I200" s="26"/>
      <c r="J200" s="26"/>
      <c r="K200" s="26"/>
      <c r="L200" s="27"/>
      <c r="M200" s="27"/>
      <c r="N200" s="27"/>
      <c r="O200" s="27"/>
      <c r="P200" s="28"/>
    </row>
    <row r="201" spans="1:16" hidden="1">
      <c r="B201" s="54"/>
      <c r="C201" s="54"/>
      <c r="D201" s="55"/>
      <c r="E201" s="56"/>
      <c r="F201" s="25"/>
      <c r="G201" s="57"/>
      <c r="H201" s="25"/>
      <c r="I201" s="26"/>
      <c r="J201" s="26"/>
      <c r="K201" s="26"/>
      <c r="L201" s="27"/>
      <c r="M201" s="27"/>
      <c r="N201" s="27"/>
      <c r="O201" s="27"/>
      <c r="P201" s="28"/>
    </row>
    <row r="202" spans="1:16" hidden="1">
      <c r="B202" s="54"/>
      <c r="C202" s="54"/>
      <c r="D202" s="55"/>
      <c r="E202" s="56"/>
      <c r="F202" s="25"/>
      <c r="G202" s="57"/>
      <c r="H202" s="25"/>
      <c r="I202" s="26"/>
      <c r="J202" s="26"/>
      <c r="K202" s="26"/>
      <c r="L202" s="27"/>
      <c r="M202" s="27"/>
      <c r="N202" s="27"/>
      <c r="O202" s="27"/>
      <c r="P202" s="28"/>
    </row>
    <row r="203" spans="1:16" hidden="1">
      <c r="B203" s="54"/>
      <c r="C203" s="54"/>
      <c r="D203" s="55"/>
      <c r="E203" s="56"/>
      <c r="F203" s="25"/>
      <c r="G203" s="57"/>
      <c r="H203" s="25"/>
      <c r="I203" s="26"/>
      <c r="J203" s="26"/>
      <c r="K203" s="26"/>
      <c r="L203" s="27"/>
      <c r="M203" s="27"/>
      <c r="N203" s="27"/>
      <c r="O203" s="27"/>
      <c r="P203" s="28"/>
    </row>
    <row r="204" spans="1:16" hidden="1">
      <c r="B204" s="54"/>
      <c r="C204" s="54"/>
      <c r="D204" s="55"/>
      <c r="E204" s="56"/>
      <c r="F204" s="25"/>
      <c r="G204" s="57"/>
      <c r="H204" s="25"/>
      <c r="I204" s="26"/>
      <c r="J204" s="26"/>
      <c r="K204" s="26"/>
      <c r="L204" s="27"/>
      <c r="M204" s="27"/>
      <c r="N204" s="27"/>
      <c r="O204" s="27"/>
      <c r="P204" s="28"/>
    </row>
    <row r="205" spans="1:16" hidden="1">
      <c r="B205" s="54"/>
      <c r="C205" s="54"/>
      <c r="D205" s="55"/>
      <c r="E205" s="56"/>
      <c r="F205" s="25"/>
      <c r="G205" s="57"/>
      <c r="H205" s="25"/>
      <c r="I205" s="26"/>
      <c r="J205" s="26"/>
      <c r="K205" s="26"/>
      <c r="L205" s="27"/>
      <c r="M205" s="27"/>
      <c r="N205" s="27"/>
      <c r="O205" s="27"/>
      <c r="P205" s="28"/>
    </row>
    <row r="206" spans="1:16" hidden="1">
      <c r="B206" s="54"/>
      <c r="C206" s="54"/>
      <c r="D206" s="55"/>
      <c r="E206" s="56"/>
      <c r="F206" s="25"/>
      <c r="G206" s="57"/>
      <c r="H206" s="25"/>
      <c r="I206" s="26"/>
      <c r="J206" s="26"/>
      <c r="K206" s="26"/>
      <c r="L206" s="27"/>
      <c r="M206" s="27"/>
      <c r="N206" s="27"/>
      <c r="O206" s="27"/>
      <c r="P206" s="28"/>
    </row>
    <row r="207" spans="1:16" hidden="1">
      <c r="B207" s="54"/>
      <c r="C207" s="54"/>
      <c r="D207" s="55"/>
      <c r="E207" s="56"/>
      <c r="F207" s="25"/>
      <c r="G207" s="57"/>
      <c r="H207" s="25"/>
      <c r="I207" s="26"/>
      <c r="J207" s="26"/>
      <c r="K207" s="26"/>
      <c r="L207" s="27"/>
      <c r="M207" s="27"/>
      <c r="N207" s="27"/>
      <c r="O207" s="27"/>
      <c r="P207" s="28"/>
    </row>
    <row r="208" spans="1:16" hidden="1">
      <c r="B208" s="54"/>
      <c r="C208" s="54"/>
      <c r="D208" s="55"/>
      <c r="E208" s="56"/>
      <c r="F208" s="25"/>
      <c r="G208" s="57"/>
      <c r="H208" s="25"/>
      <c r="I208" s="26"/>
      <c r="J208" s="26"/>
      <c r="K208" s="26"/>
      <c r="L208" s="27"/>
      <c r="M208" s="27"/>
      <c r="N208" s="27"/>
      <c r="O208" s="27"/>
      <c r="P208" s="28"/>
    </row>
    <row r="209" spans="2:16" hidden="1">
      <c r="B209" s="54"/>
      <c r="C209" s="54"/>
      <c r="D209" s="55"/>
      <c r="E209" s="56"/>
      <c r="F209" s="25"/>
      <c r="G209" s="57"/>
      <c r="H209" s="25"/>
      <c r="I209" s="26"/>
      <c r="J209" s="26"/>
      <c r="K209" s="26"/>
      <c r="L209" s="27"/>
      <c r="M209" s="27"/>
      <c r="N209" s="27"/>
      <c r="O209" s="27"/>
      <c r="P209" s="28"/>
    </row>
    <row r="210" spans="2:16" hidden="1">
      <c r="B210" s="54"/>
      <c r="C210" s="54"/>
      <c r="D210" s="55"/>
      <c r="E210" s="56"/>
      <c r="F210" s="25"/>
      <c r="G210" s="57"/>
      <c r="H210" s="25"/>
      <c r="I210" s="26"/>
      <c r="J210" s="26"/>
      <c r="K210" s="26"/>
      <c r="L210" s="27"/>
      <c r="M210" s="27"/>
      <c r="N210" s="27"/>
      <c r="O210" s="27"/>
      <c r="P210" s="28"/>
    </row>
    <row r="211" spans="2:16" hidden="1"/>
    <row r="212" spans="2:16" hidden="1"/>
    <row r="213" spans="2:16" ht="19.7" customHeight="1">
      <c r="B213" s="67" t="s">
        <v>178</v>
      </c>
      <c r="C213" s="67"/>
    </row>
    <row r="214" spans="2:16" ht="19.7" customHeight="1">
      <c r="B214" s="67" t="s">
        <v>126</v>
      </c>
      <c r="C214" s="67"/>
      <c r="D214" s="67"/>
      <c r="G214" s="50" t="s">
        <v>151</v>
      </c>
      <c r="I214" s="36" t="s">
        <v>151</v>
      </c>
    </row>
  </sheetData>
  <mergeCells count="92">
    <mergeCell ref="A181:A182"/>
    <mergeCell ref="A183:A186"/>
    <mergeCell ref="A187:A195"/>
    <mergeCell ref="A152:A153"/>
    <mergeCell ref="A154:A165"/>
    <mergeCell ref="A166:A167"/>
    <mergeCell ref="A168:A171"/>
    <mergeCell ref="A172:A180"/>
    <mergeCell ref="A89:A112"/>
    <mergeCell ref="A113:A114"/>
    <mergeCell ref="A115:A116"/>
    <mergeCell ref="A117:A118"/>
    <mergeCell ref="A119:A151"/>
    <mergeCell ref="A22:A52"/>
    <mergeCell ref="A53:A67"/>
    <mergeCell ref="A68:A71"/>
    <mergeCell ref="A72:A88"/>
    <mergeCell ref="A12:A14"/>
    <mergeCell ref="A16:A19"/>
    <mergeCell ref="A20:A21"/>
    <mergeCell ref="H1:P1"/>
    <mergeCell ref="H2:P2"/>
    <mergeCell ref="E173:E180"/>
    <mergeCell ref="E169:E171"/>
    <mergeCell ref="E155:E165"/>
    <mergeCell ref="E90:E110"/>
    <mergeCell ref="P12:P14"/>
    <mergeCell ref="M12:M13"/>
    <mergeCell ref="N12:N13"/>
    <mergeCell ref="O12:O13"/>
    <mergeCell ref="D184:D186"/>
    <mergeCell ref="C119:C151"/>
    <mergeCell ref="D120:D151"/>
    <mergeCell ref="E120:E151"/>
    <mergeCell ref="D188:D195"/>
    <mergeCell ref="E188:E195"/>
    <mergeCell ref="E184:E186"/>
    <mergeCell ref="D169:D171"/>
    <mergeCell ref="B187:B195"/>
    <mergeCell ref="C187:C195"/>
    <mergeCell ref="C168:C171"/>
    <mergeCell ref="B168:B171"/>
    <mergeCell ref="B181:B182"/>
    <mergeCell ref="C181:C182"/>
    <mergeCell ref="B183:B186"/>
    <mergeCell ref="C183:C186"/>
    <mergeCell ref="C113:C114"/>
    <mergeCell ref="D90:D110"/>
    <mergeCell ref="B166:B167"/>
    <mergeCell ref="C166:C167"/>
    <mergeCell ref="B172:B180"/>
    <mergeCell ref="C172:C180"/>
    <mergeCell ref="B119:B151"/>
    <mergeCell ref="B53:B67"/>
    <mergeCell ref="C53:C67"/>
    <mergeCell ref="E54:E67"/>
    <mergeCell ref="D73:D88"/>
    <mergeCell ref="E73:E88"/>
    <mergeCell ref="C72:C88"/>
    <mergeCell ref="D54:D67"/>
    <mergeCell ref="B68:B71"/>
    <mergeCell ref="C68:C71"/>
    <mergeCell ref="B72:B88"/>
    <mergeCell ref="B213:C213"/>
    <mergeCell ref="B214:D214"/>
    <mergeCell ref="B89:B112"/>
    <mergeCell ref="C89:C112"/>
    <mergeCell ref="D111:D112"/>
    <mergeCell ref="B113:B114"/>
    <mergeCell ref="B152:B153"/>
    <mergeCell ref="C152:C153"/>
    <mergeCell ref="B154:B165"/>
    <mergeCell ref="C154:C165"/>
    <mergeCell ref="D155:D165"/>
    <mergeCell ref="B115:B116"/>
    <mergeCell ref="C115:C116"/>
    <mergeCell ref="B117:B118"/>
    <mergeCell ref="C117:C118"/>
    <mergeCell ref="D173:D180"/>
    <mergeCell ref="B22:B52"/>
    <mergeCell ref="C22:C52"/>
    <mergeCell ref="D23:D52"/>
    <mergeCell ref="B10:P10"/>
    <mergeCell ref="B12:B14"/>
    <mergeCell ref="C12:C14"/>
    <mergeCell ref="D12:D14"/>
    <mergeCell ref="E12:H13"/>
    <mergeCell ref="E23:E52"/>
    <mergeCell ref="B16:B19"/>
    <mergeCell ref="C16:C19"/>
    <mergeCell ref="B20:B21"/>
    <mergeCell ref="C20:C21"/>
  </mergeCells>
  <pageMargins left="0" right="0" top="0" bottom="0" header="0.31496062992125984" footer="0.31496062992125984"/>
  <pageSetup paperSize="9" scale="90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2019-04-30T07:11:57Z</dcterms:modified>
</cp:coreProperties>
</file>