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N13" i="1"/>
  <c r="L15"/>
  <c r="M15"/>
  <c r="N15"/>
  <c r="K15"/>
  <c r="K13"/>
  <c r="L41"/>
  <c r="M41"/>
  <c r="N41"/>
  <c r="K53"/>
  <c r="K47"/>
  <c r="K27"/>
  <c r="K45"/>
  <c r="K25"/>
  <c r="L30"/>
  <c r="M86"/>
  <c r="L86"/>
  <c r="M84"/>
  <c r="L84"/>
  <c r="N72"/>
  <c r="M58"/>
  <c r="L58"/>
  <c r="M55"/>
  <c r="M53" s="1"/>
  <c r="L55"/>
  <c r="L53" s="1"/>
  <c r="M51"/>
  <c r="M49"/>
  <c r="L51"/>
  <c r="L49"/>
  <c r="M39"/>
  <c r="L39"/>
  <c r="N28"/>
  <c r="N29"/>
  <c r="N31"/>
  <c r="N33"/>
  <c r="M32"/>
  <c r="M30"/>
  <c r="L32"/>
  <c r="L47" l="1"/>
  <c r="M47"/>
  <c r="N32"/>
  <c r="N30"/>
  <c r="N142"/>
  <c r="N141"/>
  <c r="N140"/>
  <c r="N139"/>
  <c r="K137"/>
  <c r="J137"/>
  <c r="I137"/>
  <c r="H137"/>
  <c r="G137"/>
  <c r="N135"/>
  <c r="N134"/>
  <c r="N133"/>
  <c r="N132"/>
  <c r="M130"/>
  <c r="M126" s="1"/>
  <c r="M123" s="1"/>
  <c r="L130"/>
  <c r="L126" s="1"/>
  <c r="L123" s="1"/>
  <c r="K130"/>
  <c r="K126" s="1"/>
  <c r="J130"/>
  <c r="I130"/>
  <c r="H130"/>
  <c r="G130"/>
  <c r="K128"/>
  <c r="J128"/>
  <c r="I128"/>
  <c r="H128"/>
  <c r="K127"/>
  <c r="J127"/>
  <c r="I127"/>
  <c r="H127"/>
  <c r="G127"/>
  <c r="K125"/>
  <c r="J125"/>
  <c r="I125"/>
  <c r="H125"/>
  <c r="G125"/>
  <c r="J22"/>
  <c r="M78"/>
  <c r="N112"/>
  <c r="N86"/>
  <c r="N85"/>
  <c r="N84"/>
  <c r="N58"/>
  <c r="N56"/>
  <c r="N55"/>
  <c r="N49"/>
  <c r="N50"/>
  <c r="N51"/>
  <c r="N38"/>
  <c r="N39"/>
  <c r="N37"/>
  <c r="N26"/>
  <c r="N14"/>
  <c r="N19"/>
  <c r="N21"/>
  <c r="M109"/>
  <c r="M105" s="1"/>
  <c r="M102" s="1"/>
  <c r="M81"/>
  <c r="M79"/>
  <c r="M77"/>
  <c r="L67"/>
  <c r="M67"/>
  <c r="M43"/>
  <c r="M45"/>
  <c r="M44"/>
  <c r="M34"/>
  <c r="M27"/>
  <c r="M25"/>
  <c r="M24"/>
  <c r="M23"/>
  <c r="M22"/>
  <c r="J47"/>
  <c r="N53" l="1"/>
  <c r="N47"/>
  <c r="G123"/>
  <c r="J123"/>
  <c r="N125"/>
  <c r="N127"/>
  <c r="N128"/>
  <c r="N130"/>
  <c r="H123"/>
  <c r="I123"/>
  <c r="N137"/>
  <c r="M74"/>
  <c r="M17"/>
  <c r="M18"/>
  <c r="M20"/>
  <c r="N126"/>
  <c r="K123"/>
  <c r="M16"/>
  <c r="J81"/>
  <c r="L81"/>
  <c r="K81"/>
  <c r="I81"/>
  <c r="J45"/>
  <c r="L45"/>
  <c r="H67"/>
  <c r="I67"/>
  <c r="J67"/>
  <c r="K67"/>
  <c r="G67"/>
  <c r="J53"/>
  <c r="M13" l="1"/>
  <c r="N123"/>
  <c r="J25"/>
  <c r="N36"/>
  <c r="N83"/>
  <c r="L109"/>
  <c r="L105" s="1"/>
  <c r="L102" s="1"/>
  <c r="L79"/>
  <c r="L78"/>
  <c r="L77"/>
  <c r="L76"/>
  <c r="L25"/>
  <c r="L44"/>
  <c r="L43"/>
  <c r="L34"/>
  <c r="L27"/>
  <c r="L24"/>
  <c r="L23"/>
  <c r="L22"/>
  <c r="I53" l="1"/>
  <c r="I44"/>
  <c r="L18"/>
  <c r="L74"/>
  <c r="L20"/>
  <c r="L17"/>
  <c r="L16"/>
  <c r="I79"/>
  <c r="I78"/>
  <c r="I77"/>
  <c r="I45"/>
  <c r="I43"/>
  <c r="I25"/>
  <c r="I24"/>
  <c r="I23"/>
  <c r="I22"/>
  <c r="N93"/>
  <c r="I47"/>
  <c r="I27"/>
  <c r="I34"/>
  <c r="L13" l="1"/>
  <c r="I16"/>
  <c r="I20"/>
  <c r="H16" l="1"/>
  <c r="H109"/>
  <c r="H81" l="1"/>
  <c r="H53"/>
  <c r="H47"/>
  <c r="H34"/>
  <c r="K109" l="1"/>
  <c r="I109"/>
  <c r="J109"/>
  <c r="K105" l="1"/>
  <c r="N105" s="1"/>
  <c r="N119"/>
  <c r="N120"/>
  <c r="N121"/>
  <c r="N118"/>
  <c r="N113"/>
  <c r="N114"/>
  <c r="N111"/>
  <c r="N91"/>
  <c r="N92"/>
  <c r="N90"/>
  <c r="K22"/>
  <c r="K23"/>
  <c r="K24"/>
  <c r="K34"/>
  <c r="K43"/>
  <c r="K44"/>
  <c r="K41" s="1"/>
  <c r="K76"/>
  <c r="K77"/>
  <c r="K78"/>
  <c r="K79"/>
  <c r="K88"/>
  <c r="K95"/>
  <c r="K104"/>
  <c r="K106"/>
  <c r="K107"/>
  <c r="K116"/>
  <c r="K16" l="1"/>
  <c r="K18"/>
  <c r="K102"/>
  <c r="K20"/>
  <c r="K74"/>
  <c r="K17"/>
  <c r="H27" l="1"/>
  <c r="N71"/>
  <c r="N70"/>
  <c r="N69"/>
  <c r="N63"/>
  <c r="N64"/>
  <c r="N65"/>
  <c r="N62"/>
  <c r="N60"/>
  <c r="H104"/>
  <c r="I104"/>
  <c r="J104"/>
  <c r="H106"/>
  <c r="I106"/>
  <c r="I17" s="1"/>
  <c r="J106"/>
  <c r="H107"/>
  <c r="I107"/>
  <c r="I18" s="1"/>
  <c r="J107"/>
  <c r="G106"/>
  <c r="G104"/>
  <c r="I116"/>
  <c r="J116"/>
  <c r="H116"/>
  <c r="G116"/>
  <c r="G109"/>
  <c r="N109" s="1"/>
  <c r="H78"/>
  <c r="J78"/>
  <c r="J79"/>
  <c r="J18" s="1"/>
  <c r="G79"/>
  <c r="G78"/>
  <c r="J77"/>
  <c r="G77"/>
  <c r="H76"/>
  <c r="I76"/>
  <c r="J76"/>
  <c r="G76"/>
  <c r="N99"/>
  <c r="N100"/>
  <c r="N97"/>
  <c r="N98"/>
  <c r="H95"/>
  <c r="I95"/>
  <c r="J95"/>
  <c r="G95"/>
  <c r="J88"/>
  <c r="I88"/>
  <c r="H88"/>
  <c r="G88"/>
  <c r="G81"/>
  <c r="N81" s="1"/>
  <c r="J43"/>
  <c r="J44"/>
  <c r="I41"/>
  <c r="H44"/>
  <c r="G45"/>
  <c r="N45" s="1"/>
  <c r="G43"/>
  <c r="G44"/>
  <c r="G53"/>
  <c r="G47"/>
  <c r="J23"/>
  <c r="J24"/>
  <c r="J17" s="1"/>
  <c r="H22"/>
  <c r="G25"/>
  <c r="N25" s="1"/>
  <c r="G24"/>
  <c r="G23"/>
  <c r="G22"/>
  <c r="J34"/>
  <c r="G34"/>
  <c r="J27"/>
  <c r="G27"/>
  <c r="N23" l="1"/>
  <c r="N43"/>
  <c r="H41"/>
  <c r="N44"/>
  <c r="H74"/>
  <c r="N79"/>
  <c r="N34"/>
  <c r="N22"/>
  <c r="H17"/>
  <c r="N88"/>
  <c r="N95"/>
  <c r="N116"/>
  <c r="N67"/>
  <c r="J74"/>
  <c r="N78"/>
  <c r="N77"/>
  <c r="J15"/>
  <c r="J41"/>
  <c r="G41"/>
  <c r="N24"/>
  <c r="J20"/>
  <c r="J16"/>
  <c r="N27"/>
  <c r="N106"/>
  <c r="I74"/>
  <c r="I15"/>
  <c r="I13" s="1"/>
  <c r="G16"/>
  <c r="G18"/>
  <c r="N18" s="1"/>
  <c r="G17"/>
  <c r="H15"/>
  <c r="H20"/>
  <c r="G74"/>
  <c r="N76"/>
  <c r="N107"/>
  <c r="I102"/>
  <c r="G15"/>
  <c r="G102"/>
  <c r="N104"/>
  <c r="J102"/>
  <c r="H102"/>
  <c r="G20"/>
  <c r="N17" l="1"/>
  <c r="N74"/>
  <c r="N102"/>
  <c r="J13"/>
  <c r="N20"/>
  <c r="H13"/>
  <c r="N16"/>
  <c r="G13"/>
</calcChain>
</file>

<file path=xl/sharedStrings.xml><?xml version="1.0" encoding="utf-8"?>
<sst xmlns="http://schemas.openxmlformats.org/spreadsheetml/2006/main" count="194" uniqueCount="68">
  <si>
    <t xml:space="preserve">                                                                                                                                          </t>
  </si>
  <si>
    <t>Статус</t>
  </si>
  <si>
    <t>Наименование муниципальной программы, подпрограммы муниципальной программы</t>
  </si>
  <si>
    <t>2014год</t>
  </si>
  <si>
    <t>2015 год</t>
  </si>
  <si>
    <t>Муниципальная программа</t>
  </si>
  <si>
    <t xml:space="preserve">Всего                    </t>
  </si>
  <si>
    <t xml:space="preserve">в том числе:             </t>
  </si>
  <si>
    <t xml:space="preserve">федеральный бюджет (*)   </t>
  </si>
  <si>
    <t xml:space="preserve">внебюджетные  источники                 </t>
  </si>
  <si>
    <t xml:space="preserve">городской бюджет    </t>
  </si>
  <si>
    <t>юридические лица</t>
  </si>
  <si>
    <t>Подпрограмма 1</t>
  </si>
  <si>
    <t> «Сохранение культурного наследие»</t>
  </si>
  <si>
    <t xml:space="preserve">краевой бюджет           </t>
  </si>
  <si>
    <t>Задача 1</t>
  </si>
  <si>
    <t>«Развитие Библиотечного дела»</t>
  </si>
  <si>
    <t xml:space="preserve">Всего      </t>
  </si>
  <si>
    <t>Задача 2</t>
  </si>
  <si>
    <t>«Развитие музейного дела»</t>
  </si>
  <si>
    <t>Подпрограмма 2</t>
  </si>
  <si>
    <t>«Поддержка искусства и народного творчества»</t>
  </si>
  <si>
    <t xml:space="preserve">в том числе:      </t>
  </si>
  <si>
    <t>Задача 2 </t>
  </si>
  <si>
    <t>«Сохранение и развитие традиционной народной культуры</t>
  </si>
  <si>
    <t>Задача 3</t>
  </si>
  <si>
    <t>«Поддержка творческих инициатив населения, творческих союзов и организаций»</t>
  </si>
  <si>
    <t>Задача 4</t>
  </si>
  <si>
    <t>«Организация и проведение культурных событий, в том числе на межрегиональном и международном уровне»</t>
  </si>
  <si>
    <t>Подпрограмма 3</t>
  </si>
  <si>
    <t> «Обеспечение условий реализации программы и прочие мероприятия»</t>
  </si>
  <si>
    <t>«Развитие системы непрерывного профессионального образования в области культуры»</t>
  </si>
  <si>
    <t>«Внедрение информационно-комуникационных технологий в отросли «культура», развитие информационных ресурсов»</t>
  </si>
  <si>
    <t>Задача 3 </t>
  </si>
  <si>
    <t>«Развитие инфраструктуры отрасли «культуры»</t>
  </si>
  <si>
    <t>федеральный бюджет (*)   </t>
  </si>
  <si>
    <t xml:space="preserve">внебюджетные  источники           </t>
  </si>
  <si>
    <t>Подпрограмма 4</t>
  </si>
  <si>
    <t xml:space="preserve"> «Развитие архивного дела в  городе Шарыпово»</t>
  </si>
  <si>
    <t>«Создание нормативных условий хранения архивных документов, исключающих их хищение и утрату»</t>
  </si>
  <si>
    <t xml:space="preserve">внебюджетные  источники        </t>
  </si>
  <si>
    <t>«Формирование современной информационно-технической инфраструктуры архива города»</t>
  </si>
  <si>
    <t xml:space="preserve"> администрации города Шарыпово                                                                                                       </t>
  </si>
  <si>
    <t>2016 год</t>
  </si>
  <si>
    <t>2017 год</t>
  </si>
  <si>
    <t>Уровень бюджетной системы/ источники финансирования</t>
  </si>
  <si>
    <t>Оценка расходов, в том числе по годам реализации программы (тыс.руб.)</t>
  </si>
  <si>
    <t xml:space="preserve">«Развитие культуры»  </t>
  </si>
  <si>
    <t xml:space="preserve">краевой бюджет        </t>
  </si>
  <si>
    <t>2019 год</t>
  </si>
  <si>
    <t xml:space="preserve"> утвержденной постановлением Администрации города Шарыпово</t>
  </si>
  <si>
    <t xml:space="preserve">Приложение № 6 к муниципальной программе "Развитие культуры", </t>
  </si>
  <si>
    <t>от  13.04.2017 г. № 63</t>
  </si>
  <si>
    <t>2020 год</t>
  </si>
  <si>
    <t>С.Н.Гроза</t>
  </si>
  <si>
    <t>Подпрограмма 5</t>
  </si>
  <si>
    <t>"Гармонизация межнациональных отношений на территории муниципального образования города Шарыпово"</t>
  </si>
  <si>
    <t>"Содействие укреплению гражданского единства и гармонизации межнациональных отношений"</t>
  </si>
  <si>
    <t>"Формирование позитивного имиджа города Шарыпово как территории,комфортной для проживания представителей различных национальностей"</t>
  </si>
  <si>
    <t>Информация об источниках финансирования программ, отдельных мероприятий муниципальной программы муниципального образования города Шарыпово (средств городского бюджета, в том числе средств, поступившие из бюджетов других уровней бюджетной системы, бюджетов государственных внебюджетных фондов)</t>
  </si>
  <si>
    <t xml:space="preserve">"Приложение №7 к муниципальной программе "Развитие культуры", </t>
  </si>
  <si>
    <t xml:space="preserve">Начальник Отдела культуры </t>
  </si>
  <si>
    <t>2021 год</t>
  </si>
  <si>
    <t>Итого на 2019-2021 годы</t>
  </si>
  <si>
    <t>№ строки</t>
  </si>
  <si>
    <t>№ подстроки</t>
  </si>
  <si>
    <t>от _____________2018г №</t>
  </si>
  <si>
    <t xml:space="preserve"> утвержденной постановлением администрации города Шарыпово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</si>
</sst>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 indent="15"/>
    </xf>
    <xf numFmtId="0" fontId="2" fillId="0" borderId="0" xfId="0" applyFont="1" applyFill="1" applyAlignment="1">
      <alignment vertical="distributed"/>
    </xf>
    <xf numFmtId="164" fontId="5" fillId="0" borderId="1" xfId="1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vertical="top"/>
    </xf>
    <xf numFmtId="2" fontId="2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164" fontId="6" fillId="0" borderId="1" xfId="1" applyFont="1" applyFill="1" applyBorder="1" applyAlignment="1">
      <alignment vertical="top" wrapText="1"/>
    </xf>
    <xf numFmtId="164" fontId="4" fillId="0" borderId="1" xfId="1" applyFont="1" applyFill="1" applyBorder="1" applyAlignment="1">
      <alignment horizontal="center" vertical="top" wrapText="1"/>
    </xf>
    <xf numFmtId="164" fontId="4" fillId="0" borderId="1" xfId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7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vertical="center"/>
    </xf>
    <xf numFmtId="2" fontId="4" fillId="0" borderId="0" xfId="0" applyNumberFormat="1" applyFont="1" applyFill="1" applyAlignment="1">
      <alignment vertical="center"/>
    </xf>
    <xf numFmtId="2" fontId="4" fillId="0" borderId="0" xfId="0" applyNumberFormat="1" applyFont="1" applyFill="1" applyAlignment="1">
      <alignment horizontal="center" vertical="center"/>
    </xf>
    <xf numFmtId="164" fontId="4" fillId="0" borderId="0" xfId="1" applyFont="1" applyFill="1" applyAlignment="1">
      <alignment horizontal="center" vertical="center"/>
    </xf>
    <xf numFmtId="164" fontId="4" fillId="0" borderId="0" xfId="1" applyFont="1" applyFill="1" applyAlignment="1">
      <alignment vertical="center"/>
    </xf>
    <xf numFmtId="164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/>
    <xf numFmtId="0" fontId="11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0" fontId="12" fillId="0" borderId="0" xfId="0" applyFont="1" applyFill="1" applyAlignment="1">
      <alignment horizontal="left"/>
    </xf>
    <xf numFmtId="164" fontId="11" fillId="0" borderId="0" xfId="1" applyFont="1" applyFill="1" applyAlignment="1">
      <alignment vertical="center"/>
    </xf>
    <xf numFmtId="164" fontId="11" fillId="0" borderId="0" xfId="0" applyNumberFormat="1" applyFont="1" applyFill="1" applyAlignment="1">
      <alignment vertical="center"/>
    </xf>
    <xf numFmtId="164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4" fillId="0" borderId="0" xfId="0" applyFont="1" applyFill="1" applyAlignment="1">
      <alignment horizontal="center"/>
    </xf>
    <xf numFmtId="164" fontId="15" fillId="0" borderId="1" xfId="1" applyFont="1" applyFill="1" applyBorder="1" applyAlignment="1">
      <alignment vertical="top"/>
    </xf>
    <xf numFmtId="164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/>
    </xf>
    <xf numFmtId="164" fontId="5" fillId="2" borderId="1" xfId="1" applyFont="1" applyFill="1" applyBorder="1" applyAlignment="1">
      <alignment horizontal="center" vertical="center"/>
    </xf>
    <xf numFmtId="164" fontId="5" fillId="2" borderId="1" xfId="1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 wrapText="1"/>
    </xf>
    <xf numFmtId="0" fontId="2" fillId="2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2" borderId="0" xfId="0" applyFont="1" applyFill="1" applyAlignment="1"/>
    <xf numFmtId="0" fontId="12" fillId="2" borderId="0" xfId="0" applyFont="1" applyFill="1" applyAlignment="1">
      <alignment horizontal="left"/>
    </xf>
    <xf numFmtId="164" fontId="12" fillId="2" borderId="0" xfId="0" applyNumberFormat="1" applyFont="1" applyFill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 vertical="top" wrapText="1"/>
    </xf>
    <xf numFmtId="164" fontId="4" fillId="2" borderId="1" xfId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7" fillId="0" borderId="0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textRotation="255"/>
    </xf>
    <xf numFmtId="0" fontId="16" fillId="0" borderId="4" xfId="0" applyFont="1" applyFill="1" applyBorder="1" applyAlignment="1">
      <alignment horizontal="center" textRotation="255"/>
    </xf>
    <xf numFmtId="164" fontId="4" fillId="2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4" fillId="2" borderId="0" xfId="0" applyFont="1" applyFill="1" applyAlignment="1">
      <alignment horizontal="left"/>
    </xf>
    <xf numFmtId="0" fontId="10" fillId="0" borderId="1" xfId="0" applyFont="1" applyFill="1" applyBorder="1" applyAlignment="1">
      <alignment vertical="center" wrapText="1"/>
    </xf>
    <xf numFmtId="164" fontId="4" fillId="2" borderId="3" xfId="1" applyFont="1" applyFill="1" applyBorder="1" applyAlignment="1">
      <alignment horizontal="center" vertical="center"/>
    </xf>
    <xf numFmtId="164" fontId="4" fillId="2" borderId="4" xfId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distributed"/>
    </xf>
    <xf numFmtId="0" fontId="14" fillId="0" borderId="0" xfId="0" applyFont="1" applyFill="1" applyBorder="1" applyAlignment="1">
      <alignment vertical="distributed"/>
    </xf>
    <xf numFmtId="164" fontId="4" fillId="2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92"/>
  <sheetViews>
    <sheetView tabSelected="1" topLeftCell="B3" zoomScaleNormal="100" workbookViewId="0">
      <selection activeCell="F4" sqref="F4"/>
    </sheetView>
  </sheetViews>
  <sheetFormatPr defaultColWidth="9.140625" defaultRowHeight="15"/>
  <cols>
    <col min="1" max="1" width="3.28515625" style="1" hidden="1" customWidth="1"/>
    <col min="2" max="2" width="3.28515625" style="1" customWidth="1"/>
    <col min="3" max="3" width="16.140625" style="1" customWidth="1"/>
    <col min="4" max="4" width="25.140625" style="1" customWidth="1"/>
    <col min="5" max="5" width="7.28515625" style="1" customWidth="1"/>
    <col min="6" max="6" width="25.5703125" style="1" customWidth="1"/>
    <col min="7" max="7" width="13.42578125" style="1" hidden="1" customWidth="1"/>
    <col min="8" max="9" width="13.85546875" style="1" hidden="1" customWidth="1"/>
    <col min="10" max="10" width="12.85546875" style="1" hidden="1" customWidth="1"/>
    <col min="11" max="13" width="12.85546875" style="45" customWidth="1"/>
    <col min="14" max="14" width="18.5703125" style="45" customWidth="1"/>
    <col min="15" max="15" width="9.5703125" style="1" customWidth="1"/>
    <col min="16" max="16" width="2.7109375" style="17" customWidth="1"/>
    <col min="17" max="17" width="11.28515625" style="17" bestFit="1" customWidth="1"/>
    <col min="18" max="18" width="10.5703125" style="17" customWidth="1"/>
    <col min="19" max="19" width="11.42578125" style="10" customWidth="1"/>
    <col min="20" max="16384" width="9.140625" style="1"/>
  </cols>
  <sheetData>
    <row r="1" spans="1:21" hidden="1">
      <c r="K1" s="78"/>
      <c r="L1" s="78"/>
      <c r="M1" s="78"/>
      <c r="N1" s="78"/>
    </row>
    <row r="2" spans="1:21" hidden="1">
      <c r="K2" s="78"/>
      <c r="L2" s="78"/>
      <c r="M2" s="78"/>
      <c r="N2" s="78"/>
    </row>
    <row r="3" spans="1:21" ht="15.75" customHeight="1">
      <c r="G3" s="28"/>
      <c r="H3" s="28"/>
      <c r="I3" s="27" t="s">
        <v>51</v>
      </c>
      <c r="J3" s="27"/>
      <c r="K3" s="47" t="s">
        <v>60</v>
      </c>
      <c r="L3" s="47"/>
      <c r="M3" s="47"/>
      <c r="N3" s="47"/>
      <c r="O3" s="27"/>
      <c r="P3" s="1"/>
    </row>
    <row r="4" spans="1:21" ht="15.75" customHeight="1">
      <c r="C4" s="2"/>
      <c r="G4" s="29"/>
      <c r="H4" s="27"/>
      <c r="I4" s="27" t="s">
        <v>50</v>
      </c>
      <c r="J4" s="27"/>
      <c r="K4" s="47" t="s">
        <v>67</v>
      </c>
      <c r="L4" s="47"/>
      <c r="M4" s="47"/>
      <c r="N4" s="47"/>
      <c r="O4" s="27"/>
      <c r="P4" s="1"/>
      <c r="Q4" s="27"/>
      <c r="R4" s="27"/>
      <c r="S4" s="27"/>
      <c r="T4" s="27"/>
      <c r="U4" s="27"/>
    </row>
    <row r="5" spans="1:21" ht="15.75" customHeight="1">
      <c r="C5" s="3"/>
      <c r="G5" s="27"/>
      <c r="H5" s="27"/>
      <c r="I5" s="27" t="s">
        <v>52</v>
      </c>
      <c r="J5" s="27"/>
      <c r="K5" s="47" t="s">
        <v>66</v>
      </c>
      <c r="L5" s="47"/>
      <c r="M5" s="47"/>
      <c r="N5" s="47"/>
      <c r="O5" s="27"/>
      <c r="P5" s="1"/>
      <c r="Q5" s="27"/>
      <c r="R5" s="27"/>
      <c r="S5" s="27"/>
      <c r="T5" s="27"/>
      <c r="U5" s="27"/>
    </row>
    <row r="6" spans="1:21" ht="15.75" customHeight="1">
      <c r="C6" s="4" t="s">
        <v>0</v>
      </c>
      <c r="Q6" s="27"/>
      <c r="R6" s="27"/>
      <c r="S6" s="27"/>
      <c r="T6" s="27"/>
      <c r="U6" s="27"/>
    </row>
    <row r="7" spans="1:21" ht="15.75" customHeight="1">
      <c r="C7" s="4"/>
      <c r="I7" s="30"/>
      <c r="J7" s="30"/>
      <c r="K7" s="48"/>
      <c r="L7" s="48"/>
      <c r="M7" s="48"/>
      <c r="N7" s="48"/>
    </row>
    <row r="8" spans="1:21" ht="15.75" customHeight="1">
      <c r="C8" s="4"/>
      <c r="I8" s="30"/>
      <c r="J8" s="30"/>
      <c r="K8" s="48"/>
      <c r="L8" s="49"/>
      <c r="M8" s="49"/>
      <c r="N8" s="48"/>
    </row>
    <row r="9" spans="1:21" ht="53.25" customHeight="1">
      <c r="C9" s="82" t="s">
        <v>59</v>
      </c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5"/>
      <c r="T9" s="5"/>
    </row>
    <row r="10" spans="1:21" ht="30.75" customHeight="1">
      <c r="A10" s="76">
        <v>1</v>
      </c>
      <c r="B10" s="66" t="s">
        <v>64</v>
      </c>
      <c r="C10" s="71" t="s">
        <v>1</v>
      </c>
      <c r="D10" s="71" t="s">
        <v>2</v>
      </c>
      <c r="E10" s="72" t="s">
        <v>65</v>
      </c>
      <c r="F10" s="71" t="s">
        <v>45</v>
      </c>
      <c r="G10" s="71" t="s">
        <v>46</v>
      </c>
      <c r="H10" s="71"/>
      <c r="I10" s="71"/>
      <c r="J10" s="71"/>
      <c r="K10" s="71"/>
      <c r="L10" s="71"/>
      <c r="M10" s="71"/>
      <c r="N10" s="71"/>
    </row>
    <row r="11" spans="1:21" ht="37.5" customHeight="1">
      <c r="A11" s="76"/>
      <c r="B11" s="67"/>
      <c r="C11" s="71"/>
      <c r="D11" s="71"/>
      <c r="E11" s="73"/>
      <c r="F11" s="71"/>
      <c r="G11" s="39" t="s">
        <v>3</v>
      </c>
      <c r="H11" s="39" t="s">
        <v>4</v>
      </c>
      <c r="I11" s="39" t="s">
        <v>43</v>
      </c>
      <c r="J11" s="39" t="s">
        <v>44</v>
      </c>
      <c r="K11" s="50" t="s">
        <v>49</v>
      </c>
      <c r="L11" s="50" t="s">
        <v>53</v>
      </c>
      <c r="M11" s="50" t="s">
        <v>62</v>
      </c>
      <c r="N11" s="50" t="s">
        <v>63</v>
      </c>
      <c r="P11" s="18"/>
    </row>
    <row r="12" spans="1:21">
      <c r="A12" s="24">
        <v>2</v>
      </c>
      <c r="B12" s="53">
        <v>1</v>
      </c>
      <c r="C12" s="39">
        <v>2</v>
      </c>
      <c r="D12" s="39">
        <v>3</v>
      </c>
      <c r="E12" s="46">
        <v>4</v>
      </c>
      <c r="F12" s="39">
        <v>5</v>
      </c>
      <c r="G12" s="39">
        <v>4</v>
      </c>
      <c r="H12" s="39">
        <v>5</v>
      </c>
      <c r="I12" s="39">
        <v>6</v>
      </c>
      <c r="J12" s="39">
        <v>7</v>
      </c>
      <c r="K12" s="50">
        <v>6</v>
      </c>
      <c r="L12" s="50">
        <v>7</v>
      </c>
      <c r="M12" s="50">
        <v>8</v>
      </c>
      <c r="N12" s="50">
        <v>9</v>
      </c>
      <c r="Q12" s="19"/>
    </row>
    <row r="13" spans="1:21">
      <c r="A13" s="76">
        <v>3</v>
      </c>
      <c r="B13" s="62">
        <v>1</v>
      </c>
      <c r="C13" s="71" t="s">
        <v>5</v>
      </c>
      <c r="D13" s="71" t="s">
        <v>47</v>
      </c>
      <c r="E13" s="46">
        <v>1</v>
      </c>
      <c r="F13" s="38" t="s">
        <v>6</v>
      </c>
      <c r="G13" s="6" t="e">
        <f t="shared" ref="G13:J13" si="0">G15+G16+G17+G18</f>
        <v>#REF!</v>
      </c>
      <c r="H13" s="6" t="e">
        <f t="shared" si="0"/>
        <v>#REF!</v>
      </c>
      <c r="I13" s="6" t="e">
        <f t="shared" si="0"/>
        <v>#REF!</v>
      </c>
      <c r="J13" s="6" t="e">
        <f t="shared" si="0"/>
        <v>#REF!</v>
      </c>
      <c r="K13" s="41">
        <f>K15+K16+K17+K18</f>
        <v>95953.900000000009</v>
      </c>
      <c r="L13" s="41">
        <f>L15+L16+L17+L18</f>
        <v>95953.9</v>
      </c>
      <c r="M13" s="41">
        <f>M15+M16+M17+M18</f>
        <v>95953.9</v>
      </c>
      <c r="N13" s="41">
        <f>N15+N16+N17+N18</f>
        <v>287861.7</v>
      </c>
      <c r="Q13" s="10"/>
    </row>
    <row r="14" spans="1:21" ht="17.45" customHeight="1">
      <c r="A14" s="76"/>
      <c r="B14" s="62"/>
      <c r="C14" s="71"/>
      <c r="D14" s="71"/>
      <c r="E14" s="46">
        <v>2</v>
      </c>
      <c r="F14" s="38" t="s">
        <v>7</v>
      </c>
      <c r="G14" s="6"/>
      <c r="H14" s="36"/>
      <c r="I14" s="6"/>
      <c r="J14" s="6"/>
      <c r="K14" s="41"/>
      <c r="L14" s="41"/>
      <c r="M14" s="41"/>
      <c r="N14" s="42">
        <f t="shared" ref="N14:N34" si="1">G14+H14+I14+J14+K14+L14+M14</f>
        <v>0</v>
      </c>
      <c r="P14" s="10"/>
      <c r="Q14" s="10"/>
      <c r="R14" s="10"/>
    </row>
    <row r="15" spans="1:21" ht="17.45" customHeight="1">
      <c r="A15" s="76"/>
      <c r="B15" s="62"/>
      <c r="C15" s="71"/>
      <c r="D15" s="71"/>
      <c r="E15" s="46">
        <v>3</v>
      </c>
      <c r="F15" s="38" t="s">
        <v>8</v>
      </c>
      <c r="G15" s="6" t="e">
        <f>G22+#REF!+G76+G104</f>
        <v>#REF!</v>
      </c>
      <c r="H15" s="6" t="e">
        <f>H22+#REF!+H76+H104</f>
        <v>#REF!</v>
      </c>
      <c r="I15" s="6" t="e">
        <f>I22+#REF!+I76+I104</f>
        <v>#REF!</v>
      </c>
      <c r="J15" s="6" t="e">
        <f>J22+#REF!+J76+J104</f>
        <v>#REF!</v>
      </c>
      <c r="K15" s="41">
        <f>K22+K76+K104</f>
        <v>6.9</v>
      </c>
      <c r="L15" s="41">
        <f t="shared" ref="L15:N15" si="2">L22+L76+L104</f>
        <v>6.9</v>
      </c>
      <c r="M15" s="41">
        <f t="shared" si="2"/>
        <v>6.9</v>
      </c>
      <c r="N15" s="41">
        <f t="shared" si="2"/>
        <v>20.700000000000003</v>
      </c>
      <c r="O15" s="9"/>
    </row>
    <row r="16" spans="1:21" ht="17.45" customHeight="1">
      <c r="A16" s="76"/>
      <c r="B16" s="62"/>
      <c r="C16" s="71"/>
      <c r="D16" s="71"/>
      <c r="E16" s="46">
        <v>4</v>
      </c>
      <c r="F16" s="38" t="s">
        <v>48</v>
      </c>
      <c r="G16" s="6">
        <f t="shared" ref="G16:M17" si="3">G23+G43+G77+G105</f>
        <v>0</v>
      </c>
      <c r="H16" s="6">
        <f t="shared" si="3"/>
        <v>0</v>
      </c>
      <c r="I16" s="6">
        <f t="shared" si="3"/>
        <v>0</v>
      </c>
      <c r="J16" s="6">
        <f t="shared" si="3"/>
        <v>0</v>
      </c>
      <c r="K16" s="41">
        <f t="shared" si="3"/>
        <v>6349.21</v>
      </c>
      <c r="L16" s="41">
        <f t="shared" si="3"/>
        <v>6349.21</v>
      </c>
      <c r="M16" s="41">
        <f t="shared" si="3"/>
        <v>6349.21</v>
      </c>
      <c r="N16" s="42">
        <f t="shared" si="1"/>
        <v>19047.63</v>
      </c>
      <c r="P16" s="20"/>
      <c r="Q16" s="20"/>
      <c r="R16" s="20"/>
      <c r="S16" s="20"/>
      <c r="T16" s="10"/>
    </row>
    <row r="17" spans="1:20" ht="17.45" customHeight="1">
      <c r="A17" s="76"/>
      <c r="B17" s="62"/>
      <c r="C17" s="71"/>
      <c r="D17" s="71"/>
      <c r="E17" s="46">
        <v>5</v>
      </c>
      <c r="F17" s="38" t="s">
        <v>9</v>
      </c>
      <c r="G17" s="6">
        <f t="shared" si="3"/>
        <v>0</v>
      </c>
      <c r="H17" s="6">
        <f t="shared" si="3"/>
        <v>0</v>
      </c>
      <c r="I17" s="6">
        <f t="shared" si="3"/>
        <v>0</v>
      </c>
      <c r="J17" s="6">
        <f t="shared" si="3"/>
        <v>0</v>
      </c>
      <c r="K17" s="41">
        <f t="shared" si="3"/>
        <v>11300</v>
      </c>
      <c r="L17" s="41">
        <f t="shared" si="3"/>
        <v>11300</v>
      </c>
      <c r="M17" s="41">
        <f t="shared" si="3"/>
        <v>11300</v>
      </c>
      <c r="N17" s="42">
        <f t="shared" si="1"/>
        <v>33900</v>
      </c>
      <c r="P17" s="20"/>
      <c r="Q17" s="22"/>
      <c r="R17" s="22"/>
      <c r="S17" s="22"/>
      <c r="T17" s="35"/>
    </row>
    <row r="18" spans="1:20" ht="17.45" customHeight="1">
      <c r="A18" s="76"/>
      <c r="B18" s="62"/>
      <c r="C18" s="71"/>
      <c r="D18" s="71"/>
      <c r="E18" s="46">
        <v>6</v>
      </c>
      <c r="F18" s="38" t="s">
        <v>10</v>
      </c>
      <c r="G18" s="6">
        <f>G25+G45+G79+G107</f>
        <v>0</v>
      </c>
      <c r="H18" s="6"/>
      <c r="I18" s="6">
        <f>I25+I45+I79+I107</f>
        <v>0</v>
      </c>
      <c r="J18" s="6">
        <f>J25+J45+J79+J107</f>
        <v>0</v>
      </c>
      <c r="K18" s="41">
        <f>K25+K45+K79+K107</f>
        <v>78297.790000000008</v>
      </c>
      <c r="L18" s="41">
        <f>L25+L45+L79+L107</f>
        <v>78297.789999999994</v>
      </c>
      <c r="M18" s="41">
        <f>M25+M45+M79+M107</f>
        <v>78297.789999999994</v>
      </c>
      <c r="N18" s="42">
        <f t="shared" si="1"/>
        <v>234893.37</v>
      </c>
      <c r="P18" s="22"/>
      <c r="Q18" s="22"/>
      <c r="R18" s="22"/>
      <c r="S18" s="22"/>
      <c r="T18" s="35"/>
    </row>
    <row r="19" spans="1:20" ht="17.45" customHeight="1">
      <c r="A19" s="76"/>
      <c r="B19" s="62"/>
      <c r="C19" s="71"/>
      <c r="D19" s="71"/>
      <c r="E19" s="46">
        <v>7</v>
      </c>
      <c r="F19" s="38" t="s">
        <v>11</v>
      </c>
      <c r="G19" s="6"/>
      <c r="H19" s="6"/>
      <c r="I19" s="6"/>
      <c r="J19" s="6"/>
      <c r="K19" s="41"/>
      <c r="L19" s="41"/>
      <c r="M19" s="41"/>
      <c r="N19" s="42">
        <f t="shared" si="1"/>
        <v>0</v>
      </c>
    </row>
    <row r="20" spans="1:20" ht="15.75" customHeight="1">
      <c r="A20" s="76">
        <v>4</v>
      </c>
      <c r="B20" s="62">
        <v>2</v>
      </c>
      <c r="C20" s="75" t="s">
        <v>12</v>
      </c>
      <c r="D20" s="75" t="s">
        <v>13</v>
      </c>
      <c r="E20" s="46">
        <v>1</v>
      </c>
      <c r="F20" s="38" t="s">
        <v>6</v>
      </c>
      <c r="G20" s="6">
        <f t="shared" ref="G20:M20" si="4">G22+G23+G24+G25</f>
        <v>0</v>
      </c>
      <c r="H20" s="6">
        <f t="shared" si="4"/>
        <v>0</v>
      </c>
      <c r="I20" s="6">
        <f t="shared" si="4"/>
        <v>0</v>
      </c>
      <c r="J20" s="6">
        <f t="shared" si="4"/>
        <v>0</v>
      </c>
      <c r="K20" s="41">
        <f t="shared" si="4"/>
        <v>15862.43</v>
      </c>
      <c r="L20" s="41">
        <f t="shared" si="4"/>
        <v>15862.43</v>
      </c>
      <c r="M20" s="41">
        <f t="shared" si="4"/>
        <v>15862.43</v>
      </c>
      <c r="N20" s="42">
        <f t="shared" si="1"/>
        <v>47587.29</v>
      </c>
    </row>
    <row r="21" spans="1:20" ht="15.75" customHeight="1">
      <c r="A21" s="76"/>
      <c r="B21" s="62"/>
      <c r="C21" s="75"/>
      <c r="D21" s="75"/>
      <c r="E21" s="46">
        <v>2</v>
      </c>
      <c r="F21" s="38" t="s">
        <v>7</v>
      </c>
      <c r="G21" s="6"/>
      <c r="H21" s="6"/>
      <c r="I21" s="6"/>
      <c r="J21" s="6"/>
      <c r="K21" s="41"/>
      <c r="L21" s="41"/>
      <c r="M21" s="41"/>
      <c r="N21" s="42">
        <f t="shared" si="1"/>
        <v>0</v>
      </c>
    </row>
    <row r="22" spans="1:20" ht="15.75" customHeight="1">
      <c r="A22" s="76"/>
      <c r="B22" s="62"/>
      <c r="C22" s="77"/>
      <c r="D22" s="77"/>
      <c r="E22" s="59">
        <v>3</v>
      </c>
      <c r="F22" s="38" t="s">
        <v>8</v>
      </c>
      <c r="G22" s="6">
        <f t="shared" ref="G22:M22" si="5">G29+G36</f>
        <v>0</v>
      </c>
      <c r="H22" s="6">
        <f t="shared" si="5"/>
        <v>0</v>
      </c>
      <c r="I22" s="6">
        <f t="shared" si="5"/>
        <v>0</v>
      </c>
      <c r="J22" s="6">
        <f t="shared" si="5"/>
        <v>0</v>
      </c>
      <c r="K22" s="41">
        <f t="shared" si="5"/>
        <v>6.9</v>
      </c>
      <c r="L22" s="41">
        <f t="shared" si="5"/>
        <v>6.9</v>
      </c>
      <c r="M22" s="41">
        <f t="shared" si="5"/>
        <v>6.9</v>
      </c>
      <c r="N22" s="42">
        <f t="shared" si="1"/>
        <v>20.700000000000003</v>
      </c>
      <c r="O22" s="9"/>
    </row>
    <row r="23" spans="1:20" ht="15.75" customHeight="1">
      <c r="A23" s="76"/>
      <c r="B23" s="62"/>
      <c r="C23" s="77"/>
      <c r="D23" s="77"/>
      <c r="E23" s="59">
        <v>4</v>
      </c>
      <c r="F23" s="38" t="s">
        <v>14</v>
      </c>
      <c r="G23" s="6">
        <f>G30+G37</f>
        <v>0</v>
      </c>
      <c r="H23" s="6"/>
      <c r="I23" s="6">
        <f>I30+I37</f>
        <v>0</v>
      </c>
      <c r="J23" s="6">
        <f t="shared" ref="J23:J24" si="6">J30+J37</f>
        <v>0</v>
      </c>
      <c r="K23" s="41">
        <f t="shared" ref="K23:M23" si="7">K30+K37</f>
        <v>1577.87</v>
      </c>
      <c r="L23" s="41">
        <f t="shared" si="7"/>
        <v>1577.87</v>
      </c>
      <c r="M23" s="41">
        <f t="shared" si="7"/>
        <v>1577.87</v>
      </c>
      <c r="N23" s="42">
        <f>G23+H23+I23+J23+K23+L23+M23</f>
        <v>4733.6099999999997</v>
      </c>
      <c r="P23" s="23"/>
      <c r="Q23" s="32"/>
      <c r="R23" s="32"/>
      <c r="S23" s="32"/>
    </row>
    <row r="24" spans="1:20" ht="15.75" customHeight="1">
      <c r="A24" s="76"/>
      <c r="B24" s="62"/>
      <c r="C24" s="77"/>
      <c r="D24" s="77"/>
      <c r="E24" s="59">
        <v>5</v>
      </c>
      <c r="F24" s="38" t="s">
        <v>9</v>
      </c>
      <c r="G24" s="6">
        <f>G31+G38</f>
        <v>0</v>
      </c>
      <c r="H24" s="6"/>
      <c r="I24" s="6">
        <f>I31+I38</f>
        <v>0</v>
      </c>
      <c r="J24" s="6">
        <f t="shared" si="6"/>
        <v>0</v>
      </c>
      <c r="K24" s="41">
        <f t="shared" ref="K24:M24" si="8">K31+K38</f>
        <v>700</v>
      </c>
      <c r="L24" s="41">
        <f t="shared" si="8"/>
        <v>700</v>
      </c>
      <c r="M24" s="41">
        <f t="shared" si="8"/>
        <v>700</v>
      </c>
      <c r="N24" s="42">
        <f t="shared" si="1"/>
        <v>2100</v>
      </c>
    </row>
    <row r="25" spans="1:20" ht="15.75" customHeight="1">
      <c r="A25" s="76"/>
      <c r="B25" s="62"/>
      <c r="C25" s="77"/>
      <c r="D25" s="77"/>
      <c r="E25" s="59">
        <v>6</v>
      </c>
      <c r="F25" s="38" t="s">
        <v>10</v>
      </c>
      <c r="G25" s="6">
        <f>G32+G39</f>
        <v>0</v>
      </c>
      <c r="H25" s="6"/>
      <c r="I25" s="6">
        <f>I32+I39</f>
        <v>0</v>
      </c>
      <c r="J25" s="6">
        <f>J32+J39</f>
        <v>0</v>
      </c>
      <c r="K25" s="41">
        <f>K32+K39</f>
        <v>13577.66</v>
      </c>
      <c r="L25" s="41">
        <f>L32+L39</f>
        <v>13577.66</v>
      </c>
      <c r="M25" s="41">
        <f>M32+M39</f>
        <v>13577.66</v>
      </c>
      <c r="N25" s="42">
        <f t="shared" si="1"/>
        <v>40732.979999999996</v>
      </c>
      <c r="O25" s="9"/>
      <c r="P25" s="18"/>
      <c r="Q25" s="18"/>
    </row>
    <row r="26" spans="1:20" ht="15.75" customHeight="1">
      <c r="A26" s="76"/>
      <c r="B26" s="62"/>
      <c r="C26" s="77"/>
      <c r="D26" s="77"/>
      <c r="E26" s="59">
        <v>7</v>
      </c>
      <c r="F26" s="38" t="s">
        <v>11</v>
      </c>
      <c r="G26" s="6"/>
      <c r="H26" s="6"/>
      <c r="I26" s="6"/>
      <c r="J26" s="6"/>
      <c r="K26" s="41"/>
      <c r="L26" s="41"/>
      <c r="M26" s="41"/>
      <c r="N26" s="42">
        <f t="shared" si="1"/>
        <v>0</v>
      </c>
    </row>
    <row r="27" spans="1:20" ht="15.75" customHeight="1">
      <c r="A27" s="76">
        <v>5</v>
      </c>
      <c r="B27" s="62">
        <v>3</v>
      </c>
      <c r="C27" s="69" t="s">
        <v>15</v>
      </c>
      <c r="D27" s="69" t="s">
        <v>16</v>
      </c>
      <c r="E27" s="46">
        <v>1</v>
      </c>
      <c r="F27" s="38" t="s">
        <v>17</v>
      </c>
      <c r="G27" s="6">
        <f t="shared" ref="G27:M27" si="9">G29+G30+G31+G32</f>
        <v>0</v>
      </c>
      <c r="H27" s="6">
        <f t="shared" si="9"/>
        <v>0</v>
      </c>
      <c r="I27" s="6">
        <f t="shared" si="9"/>
        <v>0</v>
      </c>
      <c r="J27" s="6">
        <f t="shared" si="9"/>
        <v>0</v>
      </c>
      <c r="K27" s="41">
        <f>K29+K30+K31+K32</f>
        <v>13267.05</v>
      </c>
      <c r="L27" s="41">
        <f t="shared" si="9"/>
        <v>13267.05</v>
      </c>
      <c r="M27" s="41">
        <f t="shared" si="9"/>
        <v>13267.05</v>
      </c>
      <c r="N27" s="42">
        <f t="shared" si="1"/>
        <v>39801.149999999994</v>
      </c>
      <c r="P27" s="21"/>
    </row>
    <row r="28" spans="1:20" ht="15.75" customHeight="1">
      <c r="A28" s="76"/>
      <c r="B28" s="62"/>
      <c r="C28" s="69"/>
      <c r="D28" s="69"/>
      <c r="E28" s="46">
        <v>2</v>
      </c>
      <c r="F28" s="38" t="s">
        <v>7</v>
      </c>
      <c r="G28" s="6"/>
      <c r="H28" s="6"/>
      <c r="I28" s="6"/>
      <c r="J28" s="6"/>
      <c r="K28" s="41"/>
      <c r="L28" s="41"/>
      <c r="M28" s="41"/>
      <c r="N28" s="42">
        <f t="shared" si="1"/>
        <v>0</v>
      </c>
    </row>
    <row r="29" spans="1:20" ht="15.75" customHeight="1">
      <c r="A29" s="76"/>
      <c r="B29" s="62"/>
      <c r="C29" s="69"/>
      <c r="D29" s="69"/>
      <c r="E29" s="46">
        <v>3</v>
      </c>
      <c r="F29" s="38" t="s">
        <v>8</v>
      </c>
      <c r="G29" s="40">
        <v>0</v>
      </c>
      <c r="H29" s="40"/>
      <c r="I29" s="40"/>
      <c r="J29" s="40"/>
      <c r="K29" s="43">
        <v>6.9</v>
      </c>
      <c r="L29" s="43">
        <v>6.9</v>
      </c>
      <c r="M29" s="43">
        <v>6.9</v>
      </c>
      <c r="N29" s="42">
        <f t="shared" si="1"/>
        <v>20.700000000000003</v>
      </c>
      <c r="P29" s="23"/>
      <c r="Q29" s="32"/>
      <c r="R29" s="32"/>
      <c r="S29" s="32"/>
    </row>
    <row r="30" spans="1:20" ht="15.75" customHeight="1">
      <c r="A30" s="76"/>
      <c r="B30" s="62"/>
      <c r="C30" s="69"/>
      <c r="D30" s="69"/>
      <c r="E30" s="46">
        <v>4</v>
      </c>
      <c r="F30" s="38" t="s">
        <v>14</v>
      </c>
      <c r="G30" s="40"/>
      <c r="H30" s="40"/>
      <c r="I30" s="40"/>
      <c r="J30" s="40"/>
      <c r="K30" s="43">
        <v>1324.73</v>
      </c>
      <c r="L30" s="43">
        <f>1200.53+124.2</f>
        <v>1324.73</v>
      </c>
      <c r="M30" s="43">
        <f>1200.53+124.2</f>
        <v>1324.73</v>
      </c>
      <c r="N30" s="42">
        <f t="shared" si="1"/>
        <v>3974.19</v>
      </c>
    </row>
    <row r="31" spans="1:20" ht="15.75" customHeight="1">
      <c r="A31" s="76"/>
      <c r="B31" s="62"/>
      <c r="C31" s="69"/>
      <c r="D31" s="69"/>
      <c r="E31" s="46">
        <v>5</v>
      </c>
      <c r="F31" s="38" t="s">
        <v>9</v>
      </c>
      <c r="G31" s="40"/>
      <c r="H31" s="40"/>
      <c r="I31" s="40"/>
      <c r="J31" s="40"/>
      <c r="K31" s="43">
        <v>400</v>
      </c>
      <c r="L31" s="43">
        <v>400</v>
      </c>
      <c r="M31" s="43">
        <v>400</v>
      </c>
      <c r="N31" s="42">
        <f t="shared" si="1"/>
        <v>1200</v>
      </c>
      <c r="P31" s="18"/>
      <c r="Q31" s="18"/>
    </row>
    <row r="32" spans="1:20" ht="15.75" customHeight="1">
      <c r="A32" s="76"/>
      <c r="B32" s="62"/>
      <c r="C32" s="69"/>
      <c r="D32" s="69"/>
      <c r="E32" s="46">
        <v>6</v>
      </c>
      <c r="F32" s="38" t="s">
        <v>10</v>
      </c>
      <c r="G32" s="40"/>
      <c r="H32" s="40"/>
      <c r="I32" s="40"/>
      <c r="J32" s="40"/>
      <c r="K32" s="43">
        <v>11535.42</v>
      </c>
      <c r="L32" s="43">
        <f>9094.74+130.2+646+128.48+1536</f>
        <v>11535.42</v>
      </c>
      <c r="M32" s="43">
        <f>9094.74+130.2+646+128.48+1536</f>
        <v>11535.42</v>
      </c>
      <c r="N32" s="42">
        <f t="shared" si="1"/>
        <v>34606.26</v>
      </c>
    </row>
    <row r="33" spans="1:19" ht="15.75" customHeight="1">
      <c r="A33" s="76"/>
      <c r="B33" s="62"/>
      <c r="C33" s="69"/>
      <c r="D33" s="69"/>
      <c r="E33" s="46">
        <v>7</v>
      </c>
      <c r="F33" s="38" t="s">
        <v>11</v>
      </c>
      <c r="G33" s="40"/>
      <c r="H33" s="40"/>
      <c r="I33" s="40"/>
      <c r="J33" s="40"/>
      <c r="K33" s="43"/>
      <c r="L33" s="43"/>
      <c r="M33" s="43"/>
      <c r="N33" s="42">
        <f t="shared" si="1"/>
        <v>0</v>
      </c>
    </row>
    <row r="34" spans="1:19" ht="16.5" customHeight="1">
      <c r="A34" s="76">
        <v>6</v>
      </c>
      <c r="B34" s="62">
        <v>4</v>
      </c>
      <c r="C34" s="69" t="s">
        <v>18</v>
      </c>
      <c r="D34" s="69" t="s">
        <v>19</v>
      </c>
      <c r="E34" s="46">
        <v>1</v>
      </c>
      <c r="F34" s="38" t="s">
        <v>6</v>
      </c>
      <c r="G34" s="6">
        <f t="shared" ref="G34:M34" si="10">G36+G37+G38+G39</f>
        <v>0</v>
      </c>
      <c r="H34" s="6">
        <f t="shared" si="10"/>
        <v>0</v>
      </c>
      <c r="I34" s="6">
        <f t="shared" si="10"/>
        <v>0</v>
      </c>
      <c r="J34" s="6">
        <f t="shared" si="10"/>
        <v>0</v>
      </c>
      <c r="K34" s="41">
        <f t="shared" si="10"/>
        <v>2595.38</v>
      </c>
      <c r="L34" s="41">
        <f t="shared" si="10"/>
        <v>2595.38</v>
      </c>
      <c r="M34" s="41">
        <f t="shared" si="10"/>
        <v>2595.38</v>
      </c>
      <c r="N34" s="42">
        <f t="shared" si="1"/>
        <v>7786.14</v>
      </c>
    </row>
    <row r="35" spans="1:19" ht="16.5" customHeight="1">
      <c r="A35" s="76"/>
      <c r="B35" s="62"/>
      <c r="C35" s="69"/>
      <c r="D35" s="69"/>
      <c r="E35" s="46">
        <v>2</v>
      </c>
      <c r="F35" s="38" t="s">
        <v>7</v>
      </c>
      <c r="G35" s="40"/>
      <c r="H35" s="40"/>
      <c r="I35" s="40"/>
      <c r="J35" s="40"/>
      <c r="K35" s="43"/>
      <c r="L35" s="43"/>
      <c r="M35" s="43"/>
      <c r="N35" s="44"/>
    </row>
    <row r="36" spans="1:19" ht="16.5" customHeight="1">
      <c r="A36" s="76"/>
      <c r="B36" s="62"/>
      <c r="C36" s="69"/>
      <c r="D36" s="69"/>
      <c r="E36" s="46">
        <v>3</v>
      </c>
      <c r="F36" s="38" t="s">
        <v>8</v>
      </c>
      <c r="G36" s="40">
        <v>0</v>
      </c>
      <c r="H36" s="40">
        <v>0</v>
      </c>
      <c r="I36" s="40">
        <v>0</v>
      </c>
      <c r="J36" s="40">
        <v>0</v>
      </c>
      <c r="K36" s="43">
        <v>0</v>
      </c>
      <c r="L36" s="43">
        <v>0</v>
      </c>
      <c r="M36" s="43"/>
      <c r="N36" s="44">
        <f>G36+H36+I36+J36+K36+L36</f>
        <v>0</v>
      </c>
      <c r="P36" s="21"/>
      <c r="Q36" s="31"/>
      <c r="R36" s="31"/>
      <c r="S36" s="31"/>
    </row>
    <row r="37" spans="1:19" ht="16.5" customHeight="1">
      <c r="A37" s="76"/>
      <c r="B37" s="62"/>
      <c r="C37" s="69"/>
      <c r="D37" s="74"/>
      <c r="E37" s="59">
        <v>4</v>
      </c>
      <c r="F37" s="38" t="s">
        <v>14</v>
      </c>
      <c r="G37" s="40"/>
      <c r="H37" s="40"/>
      <c r="I37" s="40"/>
      <c r="J37" s="40"/>
      <c r="K37" s="43">
        <v>253.14</v>
      </c>
      <c r="L37" s="43">
        <v>253.14</v>
      </c>
      <c r="M37" s="43">
        <v>253.14</v>
      </c>
      <c r="N37" s="44">
        <f>G37+H37+I37+J37+K37+L37+M37</f>
        <v>759.42</v>
      </c>
    </row>
    <row r="38" spans="1:19" ht="16.5" customHeight="1">
      <c r="A38" s="76"/>
      <c r="B38" s="62"/>
      <c r="C38" s="79"/>
      <c r="D38" s="74"/>
      <c r="E38" s="59">
        <v>5</v>
      </c>
      <c r="F38" s="38" t="s">
        <v>9</v>
      </c>
      <c r="G38" s="40"/>
      <c r="H38" s="40"/>
      <c r="I38" s="40"/>
      <c r="J38" s="40"/>
      <c r="K38" s="43">
        <v>300</v>
      </c>
      <c r="L38" s="43">
        <v>300</v>
      </c>
      <c r="M38" s="43">
        <v>300</v>
      </c>
      <c r="N38" s="44">
        <f t="shared" ref="N38:N39" si="11">G38+H38+I38+J38+K38+L38+M38</f>
        <v>900</v>
      </c>
      <c r="P38" s="18"/>
    </row>
    <row r="39" spans="1:19" ht="16.5" customHeight="1">
      <c r="A39" s="76"/>
      <c r="B39" s="62"/>
      <c r="C39" s="79"/>
      <c r="D39" s="74"/>
      <c r="E39" s="59">
        <v>6</v>
      </c>
      <c r="F39" s="38" t="s">
        <v>10</v>
      </c>
      <c r="G39" s="40"/>
      <c r="H39" s="40"/>
      <c r="I39" s="40"/>
      <c r="J39" s="40"/>
      <c r="K39" s="43">
        <v>2042.24</v>
      </c>
      <c r="L39" s="43">
        <f>1911.52+23.72+107</f>
        <v>2042.24</v>
      </c>
      <c r="M39" s="43">
        <f>1911.52+23.72+107</f>
        <v>2042.24</v>
      </c>
      <c r="N39" s="44">
        <f t="shared" si="11"/>
        <v>6126.72</v>
      </c>
    </row>
    <row r="40" spans="1:19" ht="16.5" customHeight="1">
      <c r="A40" s="76"/>
      <c r="B40" s="62"/>
      <c r="C40" s="79"/>
      <c r="D40" s="74"/>
      <c r="E40" s="59">
        <v>7</v>
      </c>
      <c r="F40" s="38" t="s">
        <v>11</v>
      </c>
      <c r="G40" s="40"/>
      <c r="H40" s="40"/>
      <c r="I40" s="40"/>
      <c r="J40" s="40"/>
      <c r="K40" s="43"/>
      <c r="L40" s="43"/>
      <c r="M40" s="43"/>
      <c r="N40" s="44"/>
    </row>
    <row r="41" spans="1:19" ht="20.25" customHeight="1">
      <c r="A41" s="76">
        <v>7</v>
      </c>
      <c r="B41" s="63">
        <v>5</v>
      </c>
      <c r="C41" s="75" t="s">
        <v>20</v>
      </c>
      <c r="D41" s="75" t="s">
        <v>21</v>
      </c>
      <c r="E41" s="46">
        <v>1</v>
      </c>
      <c r="F41" s="38" t="s">
        <v>17</v>
      </c>
      <c r="G41" s="6" t="e">
        <f>#REF!+G43+G44+G45</f>
        <v>#REF!</v>
      </c>
      <c r="H41" s="6" t="e">
        <f>#REF!+H43+H44+H45</f>
        <v>#REF!</v>
      </c>
      <c r="I41" s="6" t="e">
        <f>#REF!+I43+I44+I45</f>
        <v>#REF!</v>
      </c>
      <c r="J41" s="6" t="e">
        <f>J44+J45+J43+#REF!</f>
        <v>#REF!</v>
      </c>
      <c r="K41" s="41">
        <f>K44+K45+K43</f>
        <v>36258.680000000008</v>
      </c>
      <c r="L41" s="41">
        <f t="shared" ref="L41:N41" si="12">L44+L45+L43</f>
        <v>36258.68</v>
      </c>
      <c r="M41" s="41">
        <f t="shared" si="12"/>
        <v>36258.68</v>
      </c>
      <c r="N41" s="41">
        <f t="shared" si="12"/>
        <v>108776.04000000001</v>
      </c>
    </row>
    <row r="42" spans="1:19" ht="20.25" customHeight="1">
      <c r="A42" s="76"/>
      <c r="B42" s="64"/>
      <c r="C42" s="75"/>
      <c r="D42" s="75"/>
      <c r="E42" s="46">
        <v>2</v>
      </c>
      <c r="F42" s="38" t="s">
        <v>22</v>
      </c>
      <c r="G42" s="6"/>
      <c r="H42" s="6"/>
      <c r="I42" s="6"/>
      <c r="J42" s="6"/>
      <c r="K42" s="41"/>
      <c r="L42" s="41"/>
      <c r="M42" s="41"/>
      <c r="N42" s="42"/>
      <c r="P42" s="25"/>
      <c r="Q42" s="32"/>
      <c r="R42" s="32"/>
      <c r="S42" s="32"/>
    </row>
    <row r="43" spans="1:19" ht="20.25" customHeight="1">
      <c r="A43" s="76"/>
      <c r="B43" s="64"/>
      <c r="C43" s="75"/>
      <c r="D43" s="75"/>
      <c r="E43" s="46">
        <v>3</v>
      </c>
      <c r="F43" s="38" t="s">
        <v>14</v>
      </c>
      <c r="G43" s="6">
        <f>G49+G55</f>
        <v>0</v>
      </c>
      <c r="H43" s="6"/>
      <c r="I43" s="6">
        <f t="shared" ref="I43:M44" si="13">I49+I55</f>
        <v>0</v>
      </c>
      <c r="J43" s="6">
        <f t="shared" si="13"/>
        <v>0</v>
      </c>
      <c r="K43" s="41">
        <f t="shared" si="13"/>
        <v>1730.19</v>
      </c>
      <c r="L43" s="41">
        <f t="shared" si="13"/>
        <v>1730.19</v>
      </c>
      <c r="M43" s="41">
        <f t="shared" si="13"/>
        <v>1730.19</v>
      </c>
      <c r="N43" s="42">
        <f>G43+H43+I43+J43+K43+L43+M43</f>
        <v>5190.57</v>
      </c>
    </row>
    <row r="44" spans="1:19" ht="20.25" customHeight="1">
      <c r="A44" s="76"/>
      <c r="B44" s="64"/>
      <c r="C44" s="75"/>
      <c r="D44" s="75"/>
      <c r="E44" s="46">
        <v>4</v>
      </c>
      <c r="F44" s="38" t="s">
        <v>9</v>
      </c>
      <c r="G44" s="6">
        <f>G50+G56</f>
        <v>0</v>
      </c>
      <c r="H44" s="6">
        <f>H50+H56</f>
        <v>0</v>
      </c>
      <c r="I44" s="6">
        <f t="shared" si="13"/>
        <v>0</v>
      </c>
      <c r="J44" s="6">
        <f t="shared" si="13"/>
        <v>0</v>
      </c>
      <c r="K44" s="41">
        <f t="shared" si="13"/>
        <v>8200</v>
      </c>
      <c r="L44" s="41">
        <f t="shared" si="13"/>
        <v>8200</v>
      </c>
      <c r="M44" s="41">
        <f t="shared" si="13"/>
        <v>8200</v>
      </c>
      <c r="N44" s="42">
        <f>G44+H44+I44+J44+K44+L44+M44</f>
        <v>24600</v>
      </c>
      <c r="P44" s="18"/>
    </row>
    <row r="45" spans="1:19" ht="20.25" customHeight="1">
      <c r="A45" s="76"/>
      <c r="B45" s="64"/>
      <c r="C45" s="75"/>
      <c r="D45" s="75"/>
      <c r="E45" s="46">
        <v>5</v>
      </c>
      <c r="F45" s="38" t="s">
        <v>10</v>
      </c>
      <c r="G45" s="6">
        <f>G51+G58</f>
        <v>0</v>
      </c>
      <c r="H45" s="6"/>
      <c r="I45" s="6">
        <f>I51+I58</f>
        <v>0</v>
      </c>
      <c r="J45" s="6">
        <f>J51+J58+J72</f>
        <v>0</v>
      </c>
      <c r="K45" s="41">
        <f>K51+K58+K72</f>
        <v>26328.49</v>
      </c>
      <c r="L45" s="41">
        <f>L51+L58+L72</f>
        <v>26328.489999999998</v>
      </c>
      <c r="M45" s="41">
        <f>M51+M58+M72</f>
        <v>26328.489999999998</v>
      </c>
      <c r="N45" s="42">
        <f>G45+H45+I45+J45+K45+L45+M45</f>
        <v>78985.47</v>
      </c>
      <c r="P45" s="18"/>
    </row>
    <row r="46" spans="1:19" ht="20.25" customHeight="1">
      <c r="A46" s="76"/>
      <c r="B46" s="65"/>
      <c r="C46" s="75"/>
      <c r="D46" s="75"/>
      <c r="E46" s="46">
        <v>6</v>
      </c>
      <c r="F46" s="38" t="s">
        <v>11</v>
      </c>
      <c r="G46" s="40"/>
      <c r="H46" s="40"/>
      <c r="I46" s="40"/>
      <c r="J46" s="40"/>
      <c r="K46" s="43"/>
      <c r="L46" s="43"/>
      <c r="M46" s="43"/>
      <c r="N46" s="44"/>
    </row>
    <row r="47" spans="1:19" ht="17.45" customHeight="1">
      <c r="A47" s="76">
        <v>8</v>
      </c>
      <c r="B47" s="62">
        <v>6</v>
      </c>
      <c r="C47" s="69" t="s">
        <v>15</v>
      </c>
      <c r="D47" s="69" t="s">
        <v>21</v>
      </c>
      <c r="E47" s="46">
        <v>1</v>
      </c>
      <c r="F47" s="38" t="s">
        <v>6</v>
      </c>
      <c r="G47" s="6" t="e">
        <f>#REF!+G49+G50+G51</f>
        <v>#REF!</v>
      </c>
      <c r="H47" s="6" t="e">
        <f>#REF!+H49+H50+H51</f>
        <v>#REF!</v>
      </c>
      <c r="I47" s="6" t="e">
        <f>#REF!+I49+I50+I51</f>
        <v>#REF!</v>
      </c>
      <c r="J47" s="6" t="e">
        <f>#REF!+J49+J50+J51</f>
        <v>#REF!</v>
      </c>
      <c r="K47" s="41">
        <f>K49+K50+K51</f>
        <v>8153.56</v>
      </c>
      <c r="L47" s="41">
        <f t="shared" ref="L47:N47" si="14">L49+L50+L51</f>
        <v>8153.5599999999995</v>
      </c>
      <c r="M47" s="41">
        <f t="shared" si="14"/>
        <v>8153.5599999999995</v>
      </c>
      <c r="N47" s="41">
        <f t="shared" si="14"/>
        <v>24460.68</v>
      </c>
    </row>
    <row r="48" spans="1:19" ht="17.45" customHeight="1">
      <c r="A48" s="76"/>
      <c r="B48" s="62"/>
      <c r="C48" s="69"/>
      <c r="D48" s="69"/>
      <c r="E48" s="46">
        <v>2</v>
      </c>
      <c r="F48" s="38" t="s">
        <v>7</v>
      </c>
      <c r="G48" s="40"/>
      <c r="H48" s="8"/>
      <c r="I48" s="8"/>
      <c r="J48" s="40"/>
      <c r="K48" s="43"/>
      <c r="L48" s="43"/>
      <c r="M48" s="43"/>
      <c r="N48" s="44"/>
    </row>
    <row r="49" spans="1:19" ht="17.45" customHeight="1">
      <c r="A49" s="76"/>
      <c r="B49" s="62"/>
      <c r="C49" s="74"/>
      <c r="D49" s="74"/>
      <c r="E49" s="59">
        <v>3</v>
      </c>
      <c r="F49" s="38" t="s">
        <v>14</v>
      </c>
      <c r="G49" s="40"/>
      <c r="H49" s="40"/>
      <c r="I49" s="40"/>
      <c r="J49" s="40"/>
      <c r="K49" s="43">
        <v>598.38</v>
      </c>
      <c r="L49" s="43">
        <f>598.38</f>
        <v>598.38</v>
      </c>
      <c r="M49" s="43">
        <f>598.38</f>
        <v>598.38</v>
      </c>
      <c r="N49" s="44">
        <f t="shared" ref="N49:N51" si="15">G49+H49+I49+J49+K49+L49+M49</f>
        <v>1795.1399999999999</v>
      </c>
      <c r="P49" s="23"/>
      <c r="Q49" s="32"/>
      <c r="R49" s="32"/>
      <c r="S49" s="32"/>
    </row>
    <row r="50" spans="1:19" ht="17.45" customHeight="1">
      <c r="A50" s="76"/>
      <c r="B50" s="62"/>
      <c r="C50" s="74"/>
      <c r="D50" s="74"/>
      <c r="E50" s="59">
        <v>4</v>
      </c>
      <c r="F50" s="38" t="s">
        <v>9</v>
      </c>
      <c r="G50" s="40"/>
      <c r="H50" s="40"/>
      <c r="I50" s="40"/>
      <c r="J50" s="40"/>
      <c r="K50" s="43">
        <v>3200</v>
      </c>
      <c r="L50" s="43">
        <v>3200</v>
      </c>
      <c r="M50" s="43">
        <v>3200</v>
      </c>
      <c r="N50" s="44">
        <f t="shared" si="15"/>
        <v>9600</v>
      </c>
      <c r="P50" s="18"/>
    </row>
    <row r="51" spans="1:19" ht="17.45" customHeight="1">
      <c r="A51" s="76"/>
      <c r="B51" s="62"/>
      <c r="C51" s="74"/>
      <c r="D51" s="74"/>
      <c r="E51" s="59">
        <v>5</v>
      </c>
      <c r="F51" s="38" t="s">
        <v>10</v>
      </c>
      <c r="G51" s="40"/>
      <c r="H51" s="40"/>
      <c r="I51" s="40"/>
      <c r="J51" s="40"/>
      <c r="K51" s="43">
        <v>4355.18</v>
      </c>
      <c r="L51" s="43">
        <f>3875.73+204+176.51+98.94</f>
        <v>4355.1799999999994</v>
      </c>
      <c r="M51" s="43">
        <f>3875.73+204+176.51+98.94</f>
        <v>4355.1799999999994</v>
      </c>
      <c r="N51" s="44">
        <f t="shared" si="15"/>
        <v>13065.54</v>
      </c>
    </row>
    <row r="52" spans="1:19" ht="17.45" customHeight="1">
      <c r="A52" s="76"/>
      <c r="B52" s="62"/>
      <c r="C52" s="74"/>
      <c r="D52" s="74"/>
      <c r="E52" s="59">
        <v>6</v>
      </c>
      <c r="F52" s="38" t="s">
        <v>11</v>
      </c>
      <c r="G52" s="40"/>
      <c r="H52" s="8"/>
      <c r="I52" s="40"/>
      <c r="J52" s="40"/>
      <c r="K52" s="43"/>
      <c r="L52" s="43"/>
      <c r="M52" s="43"/>
      <c r="N52" s="44"/>
    </row>
    <row r="53" spans="1:19" ht="17.45" customHeight="1">
      <c r="A53" s="76">
        <v>9</v>
      </c>
      <c r="B53" s="62">
        <v>7</v>
      </c>
      <c r="C53" s="69" t="s">
        <v>23</v>
      </c>
      <c r="D53" s="69" t="s">
        <v>24</v>
      </c>
      <c r="E53" s="46">
        <v>1</v>
      </c>
      <c r="F53" s="38" t="s">
        <v>6</v>
      </c>
      <c r="G53" s="6" t="e">
        <f>#REF!+G55+G56+G58</f>
        <v>#REF!</v>
      </c>
      <c r="H53" s="6" t="e">
        <f>H55+#REF!+H56+H58</f>
        <v>#REF!</v>
      </c>
      <c r="I53" s="6" t="e">
        <f>#REF!+I55+I56+I58</f>
        <v>#REF!</v>
      </c>
      <c r="J53" s="6" t="e">
        <f>#REF!+J55+J56+J58</f>
        <v>#REF!</v>
      </c>
      <c r="K53" s="41">
        <f>K55+K56+K58</f>
        <v>25506.120000000003</v>
      </c>
      <c r="L53" s="41">
        <f t="shared" ref="L53:N53" si="16">L55+L56+L58</f>
        <v>25506.119999999995</v>
      </c>
      <c r="M53" s="41">
        <f t="shared" si="16"/>
        <v>25506.119999999995</v>
      </c>
      <c r="N53" s="41">
        <f t="shared" si="16"/>
        <v>76518.359999999986</v>
      </c>
    </row>
    <row r="54" spans="1:19" ht="17.45" customHeight="1">
      <c r="A54" s="76"/>
      <c r="B54" s="62"/>
      <c r="C54" s="69"/>
      <c r="D54" s="69"/>
      <c r="E54" s="46">
        <v>2</v>
      </c>
      <c r="F54" s="38" t="s">
        <v>7</v>
      </c>
      <c r="G54" s="40"/>
      <c r="H54" s="8"/>
      <c r="I54" s="8"/>
      <c r="J54" s="40"/>
      <c r="K54" s="43"/>
      <c r="L54" s="43"/>
      <c r="M54" s="43"/>
      <c r="N54" s="44"/>
    </row>
    <row r="55" spans="1:19" ht="17.45" customHeight="1">
      <c r="A55" s="76"/>
      <c r="B55" s="62"/>
      <c r="C55" s="74"/>
      <c r="D55" s="69"/>
      <c r="E55" s="46">
        <v>3</v>
      </c>
      <c r="F55" s="38" t="s">
        <v>14</v>
      </c>
      <c r="G55" s="40"/>
      <c r="H55" s="40"/>
      <c r="I55" s="40"/>
      <c r="J55" s="40"/>
      <c r="K55" s="43">
        <v>1131.81</v>
      </c>
      <c r="L55" s="43">
        <f>1131.81</f>
        <v>1131.81</v>
      </c>
      <c r="M55" s="43">
        <f>1131.81</f>
        <v>1131.81</v>
      </c>
      <c r="N55" s="44">
        <f>G55+H55+I55+J55+K55+L55+M55</f>
        <v>3395.43</v>
      </c>
      <c r="O55" s="45"/>
      <c r="P55" s="23"/>
      <c r="Q55" s="32"/>
      <c r="R55" s="32"/>
      <c r="S55" s="32"/>
    </row>
    <row r="56" spans="1:19" ht="12.75" customHeight="1">
      <c r="A56" s="76"/>
      <c r="B56" s="62"/>
      <c r="C56" s="74"/>
      <c r="D56" s="69"/>
      <c r="E56" s="72">
        <v>4</v>
      </c>
      <c r="F56" s="69" t="s">
        <v>9</v>
      </c>
      <c r="G56" s="70"/>
      <c r="H56" s="70"/>
      <c r="I56" s="70"/>
      <c r="J56" s="70"/>
      <c r="K56" s="68">
        <v>5000</v>
      </c>
      <c r="L56" s="68">
        <v>5000</v>
      </c>
      <c r="M56" s="80">
        <v>5000</v>
      </c>
      <c r="N56" s="84">
        <f>G56+H56+I56+J56+K56+L56+M56</f>
        <v>15000</v>
      </c>
    </row>
    <row r="57" spans="1:19" ht="7.5" customHeight="1">
      <c r="A57" s="76"/>
      <c r="B57" s="62"/>
      <c r="C57" s="74"/>
      <c r="D57" s="69"/>
      <c r="E57" s="73"/>
      <c r="F57" s="69"/>
      <c r="G57" s="70"/>
      <c r="H57" s="70"/>
      <c r="I57" s="70"/>
      <c r="J57" s="70"/>
      <c r="K57" s="68"/>
      <c r="L57" s="68"/>
      <c r="M57" s="81"/>
      <c r="N57" s="84"/>
    </row>
    <row r="58" spans="1:19" ht="17.45" customHeight="1">
      <c r="A58" s="76"/>
      <c r="B58" s="62"/>
      <c r="C58" s="74"/>
      <c r="D58" s="69"/>
      <c r="E58" s="46">
        <v>5</v>
      </c>
      <c r="F58" s="38" t="s">
        <v>10</v>
      </c>
      <c r="G58" s="40"/>
      <c r="H58" s="40"/>
      <c r="I58" s="40"/>
      <c r="J58" s="40"/>
      <c r="K58" s="43">
        <v>19374.310000000001</v>
      </c>
      <c r="L58" s="43">
        <f>7991.47+163.44+192.4+11027</f>
        <v>19374.309999999998</v>
      </c>
      <c r="M58" s="43">
        <f>7991.47+163.44+192.4+11027</f>
        <v>19374.309999999998</v>
      </c>
      <c r="N58" s="44">
        <f>G58+H58+I58+J58+K58+L58+M58</f>
        <v>58122.929999999993</v>
      </c>
      <c r="P58" s="18"/>
    </row>
    <row r="59" spans="1:19" ht="17.45" customHeight="1">
      <c r="A59" s="76"/>
      <c r="B59" s="62"/>
      <c r="C59" s="74"/>
      <c r="D59" s="69"/>
      <c r="E59" s="46">
        <v>6</v>
      </c>
      <c r="F59" s="38" t="s">
        <v>11</v>
      </c>
      <c r="G59" s="40"/>
      <c r="H59" s="40"/>
      <c r="I59" s="40"/>
      <c r="J59" s="40"/>
      <c r="K59" s="43"/>
      <c r="L59" s="43"/>
      <c r="M59" s="43"/>
      <c r="N59" s="44"/>
    </row>
    <row r="60" spans="1:19" ht="16.5" customHeight="1">
      <c r="A60" s="76">
        <v>10</v>
      </c>
      <c r="B60" s="62">
        <v>8</v>
      </c>
      <c r="C60" s="69" t="s">
        <v>25</v>
      </c>
      <c r="D60" s="69" t="s">
        <v>26</v>
      </c>
      <c r="E60" s="46">
        <v>1</v>
      </c>
      <c r="F60" s="38" t="s">
        <v>6</v>
      </c>
      <c r="G60" s="40">
        <v>0</v>
      </c>
      <c r="H60" s="40">
        <v>0</v>
      </c>
      <c r="I60" s="40">
        <v>0</v>
      </c>
      <c r="J60" s="40">
        <v>0</v>
      </c>
      <c r="K60" s="43">
        <v>0</v>
      </c>
      <c r="L60" s="43"/>
      <c r="M60" s="43"/>
      <c r="N60" s="44">
        <f>G60+H60+I60+J60</f>
        <v>0</v>
      </c>
    </row>
    <row r="61" spans="1:19" ht="16.5" customHeight="1">
      <c r="A61" s="76"/>
      <c r="B61" s="62"/>
      <c r="C61" s="69"/>
      <c r="D61" s="69"/>
      <c r="E61" s="46">
        <v>2</v>
      </c>
      <c r="F61" s="38" t="s">
        <v>7</v>
      </c>
      <c r="G61" s="8"/>
      <c r="H61" s="8"/>
      <c r="I61" s="8"/>
      <c r="J61" s="40"/>
      <c r="K61" s="43"/>
      <c r="L61" s="43"/>
      <c r="M61" s="43"/>
      <c r="N61" s="44"/>
    </row>
    <row r="62" spans="1:19" ht="16.5" customHeight="1">
      <c r="A62" s="76"/>
      <c r="B62" s="62"/>
      <c r="C62" s="69"/>
      <c r="D62" s="69"/>
      <c r="E62" s="46">
        <v>3</v>
      </c>
      <c r="F62" s="38" t="s">
        <v>8</v>
      </c>
      <c r="G62" s="40">
        <v>0</v>
      </c>
      <c r="H62" s="40">
        <v>0</v>
      </c>
      <c r="I62" s="40">
        <v>0</v>
      </c>
      <c r="J62" s="40">
        <v>0</v>
      </c>
      <c r="K62" s="43">
        <v>0</v>
      </c>
      <c r="L62" s="43"/>
      <c r="M62" s="43"/>
      <c r="N62" s="44">
        <f>G62+H62+I62+J62</f>
        <v>0</v>
      </c>
    </row>
    <row r="63" spans="1:19" ht="16.5" customHeight="1">
      <c r="A63" s="76"/>
      <c r="B63" s="62"/>
      <c r="C63" s="69"/>
      <c r="D63" s="69"/>
      <c r="E63" s="46">
        <v>4</v>
      </c>
      <c r="F63" s="38" t="s">
        <v>14</v>
      </c>
      <c r="G63" s="40">
        <v>0</v>
      </c>
      <c r="H63" s="40">
        <v>0</v>
      </c>
      <c r="I63" s="40">
        <v>0</v>
      </c>
      <c r="J63" s="40">
        <v>0</v>
      </c>
      <c r="K63" s="43">
        <v>0</v>
      </c>
      <c r="L63" s="43"/>
      <c r="M63" s="43"/>
      <c r="N63" s="44">
        <f t="shared" ref="N63:N65" si="17">G63+H63+I63+J63</f>
        <v>0</v>
      </c>
    </row>
    <row r="64" spans="1:19" ht="16.5" customHeight="1">
      <c r="A64" s="76"/>
      <c r="B64" s="62"/>
      <c r="C64" s="69"/>
      <c r="D64" s="69"/>
      <c r="E64" s="46">
        <v>5</v>
      </c>
      <c r="F64" s="38" t="s">
        <v>9</v>
      </c>
      <c r="G64" s="40">
        <v>0</v>
      </c>
      <c r="H64" s="40">
        <v>0</v>
      </c>
      <c r="I64" s="40">
        <v>0</v>
      </c>
      <c r="J64" s="40">
        <v>0</v>
      </c>
      <c r="K64" s="43">
        <v>0</v>
      </c>
      <c r="L64" s="43"/>
      <c r="M64" s="43"/>
      <c r="N64" s="44">
        <f t="shared" si="17"/>
        <v>0</v>
      </c>
    </row>
    <row r="65" spans="1:19" ht="16.5" customHeight="1">
      <c r="A65" s="76"/>
      <c r="B65" s="62"/>
      <c r="C65" s="69"/>
      <c r="D65" s="69"/>
      <c r="E65" s="46">
        <v>6</v>
      </c>
      <c r="F65" s="38" t="s">
        <v>10</v>
      </c>
      <c r="G65" s="40">
        <v>0</v>
      </c>
      <c r="H65" s="40">
        <v>0</v>
      </c>
      <c r="I65" s="40">
        <v>0</v>
      </c>
      <c r="J65" s="40">
        <v>0</v>
      </c>
      <c r="K65" s="43">
        <v>0</v>
      </c>
      <c r="L65" s="43"/>
      <c r="M65" s="43"/>
      <c r="N65" s="44">
        <f t="shared" si="17"/>
        <v>0</v>
      </c>
    </row>
    <row r="66" spans="1:19" ht="16.5" customHeight="1">
      <c r="A66" s="76"/>
      <c r="B66" s="62"/>
      <c r="C66" s="69"/>
      <c r="D66" s="69"/>
      <c r="E66" s="46">
        <v>7</v>
      </c>
      <c r="F66" s="38" t="s">
        <v>11</v>
      </c>
      <c r="G66" s="8"/>
      <c r="H66" s="8"/>
      <c r="I66" s="8"/>
      <c r="J66" s="40"/>
      <c r="K66" s="43"/>
      <c r="L66" s="43"/>
      <c r="M66" s="43"/>
      <c r="N66" s="44"/>
    </row>
    <row r="67" spans="1:19" ht="18" customHeight="1">
      <c r="A67" s="76">
        <v>11</v>
      </c>
      <c r="B67" s="62">
        <v>9</v>
      </c>
      <c r="C67" s="69" t="s">
        <v>27</v>
      </c>
      <c r="D67" s="69" t="s">
        <v>28</v>
      </c>
      <c r="E67" s="46">
        <v>1</v>
      </c>
      <c r="F67" s="38" t="s">
        <v>6</v>
      </c>
      <c r="G67" s="6">
        <f>SUM(G69:G73)</f>
        <v>0</v>
      </c>
      <c r="H67" s="6">
        <f t="shared" ref="H67:N67" si="18">SUM(H69:H73)</f>
        <v>0</v>
      </c>
      <c r="I67" s="6">
        <f t="shared" si="18"/>
        <v>0</v>
      </c>
      <c r="J67" s="6">
        <f t="shared" si="18"/>
        <v>0</v>
      </c>
      <c r="K67" s="41">
        <f t="shared" si="18"/>
        <v>2599</v>
      </c>
      <c r="L67" s="41">
        <f t="shared" si="18"/>
        <v>2599</v>
      </c>
      <c r="M67" s="41">
        <f t="shared" si="18"/>
        <v>2599</v>
      </c>
      <c r="N67" s="41">
        <f t="shared" si="18"/>
        <v>7797</v>
      </c>
    </row>
    <row r="68" spans="1:19" ht="18" customHeight="1">
      <c r="A68" s="76"/>
      <c r="B68" s="62"/>
      <c r="C68" s="69"/>
      <c r="D68" s="69"/>
      <c r="E68" s="46">
        <v>2</v>
      </c>
      <c r="F68" s="38" t="s">
        <v>7</v>
      </c>
      <c r="G68" s="8"/>
      <c r="H68" s="8"/>
      <c r="I68" s="8"/>
      <c r="J68" s="40"/>
      <c r="K68" s="43"/>
      <c r="L68" s="43"/>
      <c r="M68" s="43"/>
      <c r="N68" s="44"/>
    </row>
    <row r="69" spans="1:19" ht="18" customHeight="1">
      <c r="A69" s="76"/>
      <c r="B69" s="62"/>
      <c r="C69" s="69"/>
      <c r="D69" s="69"/>
      <c r="E69" s="46">
        <v>3</v>
      </c>
      <c r="F69" s="38" t="s">
        <v>8</v>
      </c>
      <c r="G69" s="40">
        <v>0</v>
      </c>
      <c r="H69" s="40">
        <v>0</v>
      </c>
      <c r="I69" s="40">
        <v>0</v>
      </c>
      <c r="J69" s="40">
        <v>0</v>
      </c>
      <c r="K69" s="43">
        <v>0</v>
      </c>
      <c r="L69" s="43"/>
      <c r="M69" s="43"/>
      <c r="N69" s="44">
        <f>G69+H69+I69+J69</f>
        <v>0</v>
      </c>
    </row>
    <row r="70" spans="1:19" ht="18" customHeight="1">
      <c r="A70" s="76"/>
      <c r="B70" s="62"/>
      <c r="C70" s="69"/>
      <c r="D70" s="69"/>
      <c r="E70" s="46">
        <v>4</v>
      </c>
      <c r="F70" s="38" t="s">
        <v>14</v>
      </c>
      <c r="G70" s="40">
        <v>0</v>
      </c>
      <c r="H70" s="40">
        <v>0</v>
      </c>
      <c r="I70" s="40">
        <v>0</v>
      </c>
      <c r="J70" s="40">
        <v>0</v>
      </c>
      <c r="K70" s="43">
        <v>0</v>
      </c>
      <c r="L70" s="43"/>
      <c r="M70" s="43"/>
      <c r="N70" s="44">
        <f t="shared" ref="N70:N71" si="19">G70+H70+I70+J70</f>
        <v>0</v>
      </c>
    </row>
    <row r="71" spans="1:19" ht="18" customHeight="1">
      <c r="A71" s="76"/>
      <c r="B71" s="62"/>
      <c r="C71" s="74"/>
      <c r="D71" s="74"/>
      <c r="E71" s="59">
        <v>5</v>
      </c>
      <c r="F71" s="38" t="s">
        <v>9</v>
      </c>
      <c r="G71" s="40">
        <v>0</v>
      </c>
      <c r="H71" s="40">
        <v>0</v>
      </c>
      <c r="I71" s="40">
        <v>0</v>
      </c>
      <c r="J71" s="40">
        <v>0</v>
      </c>
      <c r="K71" s="43">
        <v>0</v>
      </c>
      <c r="L71" s="43"/>
      <c r="M71" s="43"/>
      <c r="N71" s="44">
        <f t="shared" si="19"/>
        <v>0</v>
      </c>
    </row>
    <row r="72" spans="1:19" ht="18" customHeight="1">
      <c r="A72" s="76"/>
      <c r="B72" s="62"/>
      <c r="C72" s="74"/>
      <c r="D72" s="74"/>
      <c r="E72" s="59">
        <v>6</v>
      </c>
      <c r="F72" s="38" t="s">
        <v>10</v>
      </c>
      <c r="G72" s="40">
        <v>0</v>
      </c>
      <c r="H72" s="40">
        <v>0</v>
      </c>
      <c r="I72" s="40">
        <v>0</v>
      </c>
      <c r="J72" s="40"/>
      <c r="K72" s="43">
        <v>2599</v>
      </c>
      <c r="L72" s="43">
        <v>2599</v>
      </c>
      <c r="M72" s="43">
        <v>2599</v>
      </c>
      <c r="N72" s="44">
        <f>SUM(G72:M72)</f>
        <v>7797</v>
      </c>
    </row>
    <row r="73" spans="1:19" ht="18" customHeight="1">
      <c r="A73" s="76"/>
      <c r="B73" s="62"/>
      <c r="C73" s="74"/>
      <c r="D73" s="74"/>
      <c r="E73" s="59">
        <v>7</v>
      </c>
      <c r="F73" s="38" t="s">
        <v>11</v>
      </c>
      <c r="G73" s="40"/>
      <c r="H73" s="40"/>
      <c r="I73" s="40"/>
      <c r="J73" s="40"/>
      <c r="K73" s="43"/>
      <c r="L73" s="43"/>
      <c r="M73" s="43"/>
      <c r="N73" s="44"/>
    </row>
    <row r="74" spans="1:19" ht="16.5" customHeight="1">
      <c r="A74" s="76">
        <v>12</v>
      </c>
      <c r="B74" s="62">
        <v>10</v>
      </c>
      <c r="C74" s="75" t="s">
        <v>29</v>
      </c>
      <c r="D74" s="75" t="s">
        <v>30</v>
      </c>
      <c r="E74" s="46">
        <v>1</v>
      </c>
      <c r="F74" s="38" t="s">
        <v>6</v>
      </c>
      <c r="G74" s="7">
        <f>G76+G77+G78+G79</f>
        <v>0</v>
      </c>
      <c r="H74" s="7">
        <f>H76+H77+H78+H79</f>
        <v>0</v>
      </c>
      <c r="I74" s="7">
        <f>I76+I77+I78+I79</f>
        <v>0</v>
      </c>
      <c r="J74" s="7">
        <f>J76+J77+J78+J79</f>
        <v>0</v>
      </c>
      <c r="K74" s="42">
        <f t="shared" ref="K74:M74" si="20">K76+K77+K78+K79</f>
        <v>43607.79</v>
      </c>
      <c r="L74" s="42">
        <f t="shared" si="20"/>
        <v>43607.79</v>
      </c>
      <c r="M74" s="42">
        <f t="shared" si="20"/>
        <v>43607.79</v>
      </c>
      <c r="N74" s="42">
        <f>G74+H74+I74+J74+K74+L74+M74</f>
        <v>130823.37</v>
      </c>
    </row>
    <row r="75" spans="1:19" ht="16.5" customHeight="1">
      <c r="A75" s="76"/>
      <c r="B75" s="62"/>
      <c r="C75" s="75"/>
      <c r="D75" s="75"/>
      <c r="E75" s="46">
        <v>2</v>
      </c>
      <c r="F75" s="38" t="s">
        <v>7</v>
      </c>
      <c r="G75" s="37"/>
      <c r="H75" s="11"/>
      <c r="I75" s="11"/>
      <c r="J75" s="37"/>
      <c r="K75" s="44"/>
      <c r="L75" s="44"/>
      <c r="M75" s="44"/>
      <c r="N75" s="44"/>
      <c r="P75" s="26"/>
      <c r="Q75" s="33"/>
      <c r="R75" s="33"/>
      <c r="S75" s="33"/>
    </row>
    <row r="76" spans="1:19" ht="16.5" customHeight="1">
      <c r="A76" s="76"/>
      <c r="B76" s="62"/>
      <c r="C76" s="75"/>
      <c r="D76" s="75"/>
      <c r="E76" s="46">
        <v>3</v>
      </c>
      <c r="F76" s="38" t="s">
        <v>8</v>
      </c>
      <c r="G76" s="12">
        <f>G83+G90+G97</f>
        <v>0</v>
      </c>
      <c r="H76" s="12">
        <f t="shared" ref="H76:J76" si="21">H83+H90+H97</f>
        <v>0</v>
      </c>
      <c r="I76" s="12">
        <f t="shared" si="21"/>
        <v>0</v>
      </c>
      <c r="J76" s="12">
        <f t="shared" si="21"/>
        <v>0</v>
      </c>
      <c r="K76" s="51">
        <f t="shared" ref="K76:L76" si="22">K83+K90+K97</f>
        <v>0</v>
      </c>
      <c r="L76" s="51">
        <f t="shared" si="22"/>
        <v>0</v>
      </c>
      <c r="M76" s="51"/>
      <c r="N76" s="44">
        <f>G76+H76+I76+J76+K76</f>
        <v>0</v>
      </c>
      <c r="Q76" s="34"/>
      <c r="R76" s="34"/>
    </row>
    <row r="77" spans="1:19" ht="16.5" customHeight="1">
      <c r="A77" s="76"/>
      <c r="B77" s="62"/>
      <c r="C77" s="75"/>
      <c r="D77" s="75"/>
      <c r="E77" s="46">
        <v>4</v>
      </c>
      <c r="F77" s="38" t="s">
        <v>14</v>
      </c>
      <c r="G77" s="7">
        <f>G84+G91+G98</f>
        <v>0</v>
      </c>
      <c r="H77" s="7"/>
      <c r="I77" s="7">
        <f>I84+I91+I98</f>
        <v>0</v>
      </c>
      <c r="J77" s="7">
        <f t="shared" ref="J77" si="23">J84+J91+J98</f>
        <v>0</v>
      </c>
      <c r="K77" s="42">
        <f t="shared" ref="K77:M77" si="24">K84+K91+K98</f>
        <v>2816.15</v>
      </c>
      <c r="L77" s="42">
        <f t="shared" si="24"/>
        <v>2816.15</v>
      </c>
      <c r="M77" s="42">
        <f t="shared" si="24"/>
        <v>2816.15</v>
      </c>
      <c r="N77" s="42">
        <f>G77+H77+I77+J77+K77+L77+M77</f>
        <v>8448.4500000000007</v>
      </c>
      <c r="Q77" s="34"/>
      <c r="R77" s="34"/>
    </row>
    <row r="78" spans="1:19" ht="16.5" customHeight="1">
      <c r="A78" s="76"/>
      <c r="B78" s="62"/>
      <c r="C78" s="75"/>
      <c r="D78" s="75"/>
      <c r="E78" s="46">
        <v>5</v>
      </c>
      <c r="F78" s="38" t="s">
        <v>9</v>
      </c>
      <c r="G78" s="7">
        <f>G85+G92+G99</f>
        <v>0</v>
      </c>
      <c r="H78" s="7">
        <f t="shared" ref="H78:J78" si="25">H85+H92+H99</f>
        <v>0</v>
      </c>
      <c r="I78" s="7">
        <f>I85+I92+I99</f>
        <v>0</v>
      </c>
      <c r="J78" s="7">
        <f t="shared" si="25"/>
        <v>0</v>
      </c>
      <c r="K78" s="42">
        <f t="shared" ref="K78:M78" si="26">K85+K92+K99</f>
        <v>2400</v>
      </c>
      <c r="L78" s="42">
        <f t="shared" si="26"/>
        <v>2400</v>
      </c>
      <c r="M78" s="42">
        <f t="shared" si="26"/>
        <v>2400</v>
      </c>
      <c r="N78" s="42">
        <f>G78+H78+I78+J78+K78+L78+M78</f>
        <v>7200</v>
      </c>
      <c r="O78" s="9"/>
      <c r="P78" s="18"/>
      <c r="Q78" s="34"/>
      <c r="R78" s="34"/>
    </row>
    <row r="79" spans="1:19" ht="16.5" customHeight="1">
      <c r="A79" s="76"/>
      <c r="B79" s="62"/>
      <c r="C79" s="75"/>
      <c r="D79" s="75"/>
      <c r="E79" s="46">
        <v>6</v>
      </c>
      <c r="F79" s="38" t="s">
        <v>10</v>
      </c>
      <c r="G79" s="7">
        <f>G86+G93+G100</f>
        <v>0</v>
      </c>
      <c r="H79" s="7"/>
      <c r="I79" s="7">
        <f>I86+I93+I100</f>
        <v>0</v>
      </c>
      <c r="J79" s="7">
        <f t="shared" ref="J79" si="27">J86+J93+J100</f>
        <v>0</v>
      </c>
      <c r="K79" s="42">
        <f t="shared" ref="K79:M79" si="28">K86+K93+K100</f>
        <v>38391.64</v>
      </c>
      <c r="L79" s="42">
        <f t="shared" si="28"/>
        <v>38391.64</v>
      </c>
      <c r="M79" s="42">
        <f t="shared" si="28"/>
        <v>38391.64</v>
      </c>
      <c r="N79" s="42">
        <f>G79+H79+I79+J79+K79+L79+M79</f>
        <v>115174.92</v>
      </c>
      <c r="Q79" s="34"/>
      <c r="R79" s="34"/>
    </row>
    <row r="80" spans="1:19" ht="16.5" customHeight="1">
      <c r="A80" s="76"/>
      <c r="B80" s="62"/>
      <c r="C80" s="75"/>
      <c r="D80" s="75"/>
      <c r="E80" s="46">
        <v>7</v>
      </c>
      <c r="F80" s="38" t="s">
        <v>11</v>
      </c>
      <c r="G80" s="37"/>
      <c r="H80" s="37"/>
      <c r="I80" s="37"/>
      <c r="J80" s="37"/>
      <c r="K80" s="44"/>
      <c r="L80" s="44"/>
      <c r="M80" s="44"/>
      <c r="N80" s="44"/>
      <c r="Q80" s="34"/>
      <c r="R80" s="34"/>
    </row>
    <row r="81" spans="1:18" ht="15.75" customHeight="1">
      <c r="A81" s="76">
        <v>13</v>
      </c>
      <c r="B81" s="62">
        <v>11</v>
      </c>
      <c r="C81" s="69" t="s">
        <v>15</v>
      </c>
      <c r="D81" s="69" t="s">
        <v>31</v>
      </c>
      <c r="E81" s="46">
        <v>1</v>
      </c>
      <c r="F81" s="38" t="s">
        <v>6</v>
      </c>
      <c r="G81" s="6">
        <f>G83+G84+G85+G86</f>
        <v>0</v>
      </c>
      <c r="H81" s="6">
        <f>H83+H84+H85+H86</f>
        <v>0</v>
      </c>
      <c r="I81" s="6">
        <f>I83+I84+I85+I86</f>
        <v>0</v>
      </c>
      <c r="J81" s="6">
        <f>J83+J85+J86+J84</f>
        <v>0</v>
      </c>
      <c r="K81" s="41">
        <f>K83+K85+K86+K84</f>
        <v>43607.79</v>
      </c>
      <c r="L81" s="41">
        <f>L83+L85+L86+L84</f>
        <v>43607.79</v>
      </c>
      <c r="M81" s="41">
        <f>M83+M85+M86+M84</f>
        <v>43607.79</v>
      </c>
      <c r="N81" s="42">
        <f>G81+H81+I81+J81+K81+L81+M81</f>
        <v>130823.37</v>
      </c>
      <c r="Q81" s="34"/>
      <c r="R81" s="34"/>
    </row>
    <row r="82" spans="1:18" ht="15.75" customHeight="1">
      <c r="A82" s="76"/>
      <c r="B82" s="62"/>
      <c r="C82" s="74"/>
      <c r="D82" s="69"/>
      <c r="E82" s="46">
        <v>2</v>
      </c>
      <c r="F82" s="38" t="s">
        <v>7</v>
      </c>
      <c r="G82" s="40"/>
      <c r="H82" s="8"/>
      <c r="I82" s="8"/>
      <c r="J82" s="40"/>
      <c r="K82" s="43"/>
      <c r="L82" s="43"/>
      <c r="M82" s="43"/>
      <c r="N82" s="44"/>
      <c r="Q82" s="34"/>
      <c r="R82" s="34"/>
    </row>
    <row r="83" spans="1:18" ht="15.75" customHeight="1">
      <c r="A83" s="76"/>
      <c r="B83" s="62"/>
      <c r="C83" s="74"/>
      <c r="D83" s="69"/>
      <c r="E83" s="46">
        <v>3</v>
      </c>
      <c r="F83" s="38" t="s">
        <v>8</v>
      </c>
      <c r="G83" s="40">
        <v>0</v>
      </c>
      <c r="H83" s="40">
        <v>0</v>
      </c>
      <c r="I83" s="40">
        <v>0</v>
      </c>
      <c r="J83" s="40">
        <v>0</v>
      </c>
      <c r="K83" s="43">
        <v>0</v>
      </c>
      <c r="L83" s="43">
        <v>0</v>
      </c>
      <c r="M83" s="43"/>
      <c r="N83" s="44">
        <f>G83+H83+I83+J83+K83+L83</f>
        <v>0</v>
      </c>
      <c r="Q83" s="34"/>
      <c r="R83" s="34"/>
    </row>
    <row r="84" spans="1:18" ht="15.75" customHeight="1">
      <c r="A84" s="76"/>
      <c r="B84" s="62"/>
      <c r="C84" s="74"/>
      <c r="D84" s="69"/>
      <c r="E84" s="46">
        <v>4</v>
      </c>
      <c r="F84" s="38" t="s">
        <v>14</v>
      </c>
      <c r="G84" s="40"/>
      <c r="H84" s="40"/>
      <c r="I84" s="40"/>
      <c r="J84" s="40"/>
      <c r="K84" s="43">
        <v>2816.15</v>
      </c>
      <c r="L84" s="43">
        <f>2816.15</f>
        <v>2816.15</v>
      </c>
      <c r="M84" s="43">
        <f>2816.15</f>
        <v>2816.15</v>
      </c>
      <c r="N84" s="44">
        <f>G84+H84+I84+J84+K84+L84+M84</f>
        <v>8448.4500000000007</v>
      </c>
      <c r="P84" s="21"/>
      <c r="Q84" s="31"/>
      <c r="R84" s="31"/>
    </row>
    <row r="85" spans="1:18" ht="15.75" customHeight="1">
      <c r="A85" s="76"/>
      <c r="B85" s="62"/>
      <c r="C85" s="74"/>
      <c r="D85" s="69"/>
      <c r="E85" s="46">
        <v>5</v>
      </c>
      <c r="F85" s="38" t="s">
        <v>9</v>
      </c>
      <c r="G85" s="40"/>
      <c r="H85" s="40"/>
      <c r="I85" s="40"/>
      <c r="J85" s="40"/>
      <c r="K85" s="43">
        <v>2400</v>
      </c>
      <c r="L85" s="43">
        <v>2400</v>
      </c>
      <c r="M85" s="43">
        <v>2400</v>
      </c>
      <c r="N85" s="44">
        <f>G85+H85+I85+J85+K85+L85+M85</f>
        <v>7200</v>
      </c>
      <c r="P85" s="18"/>
      <c r="Q85" s="34"/>
      <c r="R85" s="34"/>
    </row>
    <row r="86" spans="1:18" ht="15.75" customHeight="1">
      <c r="A86" s="76"/>
      <c r="B86" s="62"/>
      <c r="C86" s="74"/>
      <c r="D86" s="69"/>
      <c r="E86" s="46">
        <v>6</v>
      </c>
      <c r="F86" s="38" t="s">
        <v>10</v>
      </c>
      <c r="G86" s="40"/>
      <c r="H86" s="40"/>
      <c r="I86" s="40"/>
      <c r="J86" s="40"/>
      <c r="K86" s="43">
        <v>38391.64</v>
      </c>
      <c r="L86" s="43">
        <f>8218.18+1876.37+117.18+27.97+8517.7+433.9+19200.34</f>
        <v>38391.64</v>
      </c>
      <c r="M86" s="43">
        <f>8218.18+1876.37+117.18+27.97+8517.7+433.9+19200.34</f>
        <v>38391.64</v>
      </c>
      <c r="N86" s="44">
        <f>G86+H86+I86+J86+K86+L86+M86</f>
        <v>115174.92</v>
      </c>
    </row>
    <row r="87" spans="1:18" ht="15.75" customHeight="1">
      <c r="A87" s="76"/>
      <c r="B87" s="62"/>
      <c r="C87" s="74"/>
      <c r="D87" s="69"/>
      <c r="E87" s="46">
        <v>7</v>
      </c>
      <c r="F87" s="38" t="s">
        <v>11</v>
      </c>
      <c r="G87" s="40"/>
      <c r="H87" s="40"/>
      <c r="I87" s="40"/>
      <c r="J87" s="40"/>
      <c r="K87" s="43"/>
      <c r="L87" s="43"/>
      <c r="M87" s="43"/>
      <c r="N87" s="44"/>
    </row>
    <row r="88" spans="1:18" ht="18" customHeight="1">
      <c r="B88" s="60">
        <v>12</v>
      </c>
      <c r="C88" s="69" t="s">
        <v>18</v>
      </c>
      <c r="D88" s="69" t="s">
        <v>32</v>
      </c>
      <c r="E88" s="46">
        <v>1</v>
      </c>
      <c r="F88" s="38" t="s">
        <v>6</v>
      </c>
      <c r="G88" s="6">
        <f>G90+G91+G92+G93</f>
        <v>0</v>
      </c>
      <c r="H88" s="6">
        <f>H90+H91+H92+H93</f>
        <v>0</v>
      </c>
      <c r="I88" s="6">
        <f>I90+I91+I92+I93</f>
        <v>0</v>
      </c>
      <c r="J88" s="6">
        <f>J90+J91+J92+J93</f>
        <v>0</v>
      </c>
      <c r="K88" s="41">
        <f>K90+K91+K92+K93</f>
        <v>0</v>
      </c>
      <c r="L88" s="41"/>
      <c r="M88" s="41"/>
      <c r="N88" s="42">
        <f>G88+H88+I88+J88+K88</f>
        <v>0</v>
      </c>
    </row>
    <row r="89" spans="1:18" ht="18" customHeight="1">
      <c r="B89" s="60"/>
      <c r="C89" s="74"/>
      <c r="D89" s="69"/>
      <c r="E89" s="46">
        <v>2</v>
      </c>
      <c r="F89" s="38" t="s">
        <v>7</v>
      </c>
      <c r="G89" s="40"/>
      <c r="H89" s="40"/>
      <c r="I89" s="40"/>
      <c r="J89" s="40"/>
      <c r="K89" s="43"/>
      <c r="L89" s="43"/>
      <c r="M89" s="43"/>
      <c r="N89" s="44"/>
    </row>
    <row r="90" spans="1:18" ht="18" customHeight="1">
      <c r="B90" s="60"/>
      <c r="C90" s="74"/>
      <c r="D90" s="69"/>
      <c r="E90" s="46">
        <v>3</v>
      </c>
      <c r="F90" s="38" t="s">
        <v>8</v>
      </c>
      <c r="G90" s="40">
        <v>0</v>
      </c>
      <c r="H90" s="40">
        <v>0</v>
      </c>
      <c r="I90" s="40">
        <v>0</v>
      </c>
      <c r="J90" s="40">
        <v>0</v>
      </c>
      <c r="K90" s="43">
        <v>0</v>
      </c>
      <c r="L90" s="43"/>
      <c r="M90" s="43"/>
      <c r="N90" s="44">
        <f>G90+H90+I90+J90+K90</f>
        <v>0</v>
      </c>
    </row>
    <row r="91" spans="1:18" ht="18" customHeight="1">
      <c r="B91" s="60"/>
      <c r="C91" s="74"/>
      <c r="D91" s="69"/>
      <c r="E91" s="46">
        <v>4</v>
      </c>
      <c r="F91" s="38" t="s">
        <v>14</v>
      </c>
      <c r="G91" s="40">
        <v>0</v>
      </c>
      <c r="H91" s="40">
        <v>0</v>
      </c>
      <c r="I91" s="40">
        <v>0</v>
      </c>
      <c r="J91" s="40">
        <v>0</v>
      </c>
      <c r="K91" s="43">
        <v>0</v>
      </c>
      <c r="L91" s="43"/>
      <c r="M91" s="43"/>
      <c r="N91" s="44">
        <f t="shared" ref="N91:N92" si="29">G91+H91+I91+J91+K91</f>
        <v>0</v>
      </c>
    </row>
    <row r="92" spans="1:18" ht="18" customHeight="1">
      <c r="B92" s="60"/>
      <c r="C92" s="74"/>
      <c r="D92" s="69"/>
      <c r="E92" s="46">
        <v>5</v>
      </c>
      <c r="F92" s="38" t="s">
        <v>9</v>
      </c>
      <c r="G92" s="40">
        <v>0</v>
      </c>
      <c r="H92" s="40">
        <v>0</v>
      </c>
      <c r="I92" s="40">
        <v>0</v>
      </c>
      <c r="J92" s="40">
        <v>0</v>
      </c>
      <c r="K92" s="43">
        <v>0</v>
      </c>
      <c r="L92" s="43"/>
      <c r="M92" s="43"/>
      <c r="N92" s="44">
        <f t="shared" si="29"/>
        <v>0</v>
      </c>
    </row>
    <row r="93" spans="1:18" ht="18" customHeight="1">
      <c r="B93" s="60"/>
      <c r="C93" s="74"/>
      <c r="D93" s="69"/>
      <c r="E93" s="46">
        <v>6</v>
      </c>
      <c r="F93" s="38" t="s">
        <v>10</v>
      </c>
      <c r="G93" s="40"/>
      <c r="H93" s="40">
        <v>0</v>
      </c>
      <c r="I93" s="40">
        <v>0</v>
      </c>
      <c r="J93" s="40">
        <v>0</v>
      </c>
      <c r="K93" s="43">
        <v>0</v>
      </c>
      <c r="L93" s="43"/>
      <c r="M93" s="43"/>
      <c r="N93" s="44">
        <f>G93+H93+I93+J93+K93</f>
        <v>0</v>
      </c>
    </row>
    <row r="94" spans="1:18" ht="18" customHeight="1">
      <c r="B94" s="60"/>
      <c r="C94" s="74"/>
      <c r="D94" s="69"/>
      <c r="E94" s="46">
        <v>7</v>
      </c>
      <c r="F94" s="38" t="s">
        <v>11</v>
      </c>
      <c r="G94" s="40"/>
      <c r="H94" s="40"/>
      <c r="I94" s="40"/>
      <c r="J94" s="40"/>
      <c r="K94" s="43"/>
      <c r="L94" s="43"/>
      <c r="M94" s="43"/>
      <c r="N94" s="44"/>
    </row>
    <row r="95" spans="1:18">
      <c r="B95" s="60">
        <v>13</v>
      </c>
      <c r="C95" s="69" t="s">
        <v>33</v>
      </c>
      <c r="D95" s="69" t="s">
        <v>34</v>
      </c>
      <c r="E95" s="46">
        <v>1</v>
      </c>
      <c r="F95" s="38" t="s">
        <v>6</v>
      </c>
      <c r="G95" s="6">
        <f>G97+G98+G99+G100</f>
        <v>0</v>
      </c>
      <c r="H95" s="6">
        <f t="shared" ref="H95:J95" si="30">H97+H98+H99+H100</f>
        <v>0</v>
      </c>
      <c r="I95" s="6">
        <f t="shared" si="30"/>
        <v>0</v>
      </c>
      <c r="J95" s="6">
        <f t="shared" si="30"/>
        <v>0</v>
      </c>
      <c r="K95" s="41">
        <f t="shared" ref="K95" si="31">K97+K98+K99+K100</f>
        <v>0</v>
      </c>
      <c r="L95" s="41"/>
      <c r="M95" s="41"/>
      <c r="N95" s="42">
        <f>G95+H95+I95+J95</f>
        <v>0</v>
      </c>
    </row>
    <row r="96" spans="1:18" ht="18" customHeight="1">
      <c r="B96" s="60"/>
      <c r="C96" s="69"/>
      <c r="D96" s="69"/>
      <c r="E96" s="46">
        <v>2</v>
      </c>
      <c r="F96" s="38" t="s">
        <v>7</v>
      </c>
      <c r="G96" s="8"/>
      <c r="H96" s="8"/>
      <c r="I96" s="8"/>
      <c r="J96" s="6"/>
      <c r="K96" s="41"/>
      <c r="L96" s="41"/>
      <c r="M96" s="41"/>
      <c r="N96" s="42"/>
    </row>
    <row r="97" spans="2:14" ht="18" customHeight="1">
      <c r="B97" s="60"/>
      <c r="C97" s="69"/>
      <c r="D97" s="69"/>
      <c r="E97" s="46">
        <v>3</v>
      </c>
      <c r="F97" s="38" t="s">
        <v>35</v>
      </c>
      <c r="G97" s="40">
        <v>0</v>
      </c>
      <c r="H97" s="40">
        <v>0</v>
      </c>
      <c r="I97" s="40">
        <v>0</v>
      </c>
      <c r="J97" s="40">
        <v>0</v>
      </c>
      <c r="K97" s="43">
        <v>0</v>
      </c>
      <c r="L97" s="43"/>
      <c r="M97" s="43"/>
      <c r="N97" s="43">
        <f>G97+H97+I97+J97</f>
        <v>0</v>
      </c>
    </row>
    <row r="98" spans="2:14" ht="18" customHeight="1">
      <c r="B98" s="60"/>
      <c r="C98" s="69"/>
      <c r="D98" s="69"/>
      <c r="E98" s="46">
        <v>4</v>
      </c>
      <c r="F98" s="38" t="s">
        <v>14</v>
      </c>
      <c r="G98" s="37"/>
      <c r="H98" s="40">
        <v>0</v>
      </c>
      <c r="I98" s="40">
        <v>0</v>
      </c>
      <c r="J98" s="40">
        <v>0</v>
      </c>
      <c r="K98" s="43">
        <v>0</v>
      </c>
      <c r="L98" s="43"/>
      <c r="M98" s="43"/>
      <c r="N98" s="44">
        <f>G98+H98+I98+J98</f>
        <v>0</v>
      </c>
    </row>
    <row r="99" spans="2:14" ht="18" customHeight="1">
      <c r="B99" s="60"/>
      <c r="C99" s="69"/>
      <c r="D99" s="74"/>
      <c r="E99" s="46">
        <v>5</v>
      </c>
      <c r="F99" s="38" t="s">
        <v>36</v>
      </c>
      <c r="G99" s="37">
        <v>0</v>
      </c>
      <c r="H99" s="40">
        <v>0</v>
      </c>
      <c r="I99" s="40">
        <v>0</v>
      </c>
      <c r="J99" s="40">
        <v>0</v>
      </c>
      <c r="K99" s="43">
        <v>0</v>
      </c>
      <c r="L99" s="43"/>
      <c r="M99" s="43"/>
      <c r="N99" s="44">
        <f t="shared" ref="N99:N100" si="32">G99+H99+I99+J99</f>
        <v>0</v>
      </c>
    </row>
    <row r="100" spans="2:14" ht="18" customHeight="1">
      <c r="B100" s="60"/>
      <c r="C100" s="69"/>
      <c r="D100" s="74"/>
      <c r="E100" s="46">
        <v>6</v>
      </c>
      <c r="F100" s="38" t="s">
        <v>10</v>
      </c>
      <c r="G100" s="40"/>
      <c r="H100" s="40">
        <v>0</v>
      </c>
      <c r="I100" s="40">
        <v>0</v>
      </c>
      <c r="J100" s="40">
        <v>0</v>
      </c>
      <c r="K100" s="43">
        <v>0</v>
      </c>
      <c r="L100" s="43"/>
      <c r="M100" s="43"/>
      <c r="N100" s="44">
        <f t="shared" si="32"/>
        <v>0</v>
      </c>
    </row>
    <row r="101" spans="2:14" ht="18" customHeight="1">
      <c r="B101" s="60"/>
      <c r="C101" s="69"/>
      <c r="D101" s="74"/>
      <c r="E101" s="46">
        <v>7</v>
      </c>
      <c r="F101" s="38" t="s">
        <v>11</v>
      </c>
      <c r="G101" s="8"/>
      <c r="H101" s="8"/>
      <c r="I101" s="8"/>
      <c r="J101" s="40"/>
      <c r="K101" s="43"/>
      <c r="L101" s="43"/>
      <c r="M101" s="43"/>
      <c r="N101" s="44"/>
    </row>
    <row r="102" spans="2:14" ht="15.75" customHeight="1">
      <c r="B102" s="60">
        <v>14</v>
      </c>
      <c r="C102" s="75" t="s">
        <v>37</v>
      </c>
      <c r="D102" s="75" t="s">
        <v>38</v>
      </c>
      <c r="E102" s="46">
        <v>1</v>
      </c>
      <c r="F102" s="38" t="s">
        <v>6</v>
      </c>
      <c r="G102" s="6">
        <f t="shared" ref="G102:M102" si="33">G104+G105+G106+G107</f>
        <v>0</v>
      </c>
      <c r="H102" s="6">
        <f t="shared" si="33"/>
        <v>0</v>
      </c>
      <c r="I102" s="6">
        <f t="shared" si="33"/>
        <v>0</v>
      </c>
      <c r="J102" s="6">
        <f t="shared" si="33"/>
        <v>0</v>
      </c>
      <c r="K102" s="41">
        <f t="shared" si="33"/>
        <v>225</v>
      </c>
      <c r="L102" s="41">
        <f t="shared" si="33"/>
        <v>225</v>
      </c>
      <c r="M102" s="41">
        <f t="shared" si="33"/>
        <v>225</v>
      </c>
      <c r="N102" s="42">
        <f>G102+H102+I102+J102+K102+L102+M102</f>
        <v>675</v>
      </c>
    </row>
    <row r="103" spans="2:14" ht="15.75" customHeight="1">
      <c r="B103" s="60"/>
      <c r="C103" s="75"/>
      <c r="D103" s="75"/>
      <c r="E103" s="46">
        <v>2</v>
      </c>
      <c r="F103" s="38" t="s">
        <v>7</v>
      </c>
      <c r="G103" s="40"/>
      <c r="H103" s="40"/>
      <c r="I103" s="40"/>
      <c r="J103" s="40"/>
      <c r="K103" s="43"/>
      <c r="L103" s="43"/>
      <c r="M103" s="43"/>
      <c r="N103" s="44"/>
    </row>
    <row r="104" spans="2:14" ht="15.75" customHeight="1">
      <c r="B104" s="60"/>
      <c r="C104" s="75"/>
      <c r="D104" s="75"/>
      <c r="E104" s="46">
        <v>3</v>
      </c>
      <c r="F104" s="38" t="s">
        <v>8</v>
      </c>
      <c r="G104" s="40">
        <f>G111+G118</f>
        <v>0</v>
      </c>
      <c r="H104" s="40">
        <f t="shared" ref="H104:J104" si="34">H111+H118</f>
        <v>0</v>
      </c>
      <c r="I104" s="40">
        <f t="shared" si="34"/>
        <v>0</v>
      </c>
      <c r="J104" s="40">
        <f t="shared" si="34"/>
        <v>0</v>
      </c>
      <c r="K104" s="43">
        <f t="shared" ref="K104" si="35">K111+K118</f>
        <v>0</v>
      </c>
      <c r="L104" s="43"/>
      <c r="M104" s="43"/>
      <c r="N104" s="44">
        <f>G104+H104+I104+J104+K104</f>
        <v>0</v>
      </c>
    </row>
    <row r="105" spans="2:14" ht="15.75" customHeight="1">
      <c r="B105" s="60"/>
      <c r="C105" s="75"/>
      <c r="D105" s="75"/>
      <c r="E105" s="46">
        <v>4</v>
      </c>
      <c r="F105" s="38" t="s">
        <v>14</v>
      </c>
      <c r="G105" s="40"/>
      <c r="H105" s="40"/>
      <c r="I105" s="40"/>
      <c r="J105" s="40"/>
      <c r="K105" s="43">
        <f t="shared" ref="K105:M105" si="36">K109</f>
        <v>225</v>
      </c>
      <c r="L105" s="43">
        <f t="shared" si="36"/>
        <v>225</v>
      </c>
      <c r="M105" s="43">
        <f t="shared" si="36"/>
        <v>225</v>
      </c>
      <c r="N105" s="44">
        <f>G105+H105+I105+J105+K105+L105+M105</f>
        <v>675</v>
      </c>
    </row>
    <row r="106" spans="2:14" ht="15.75" customHeight="1">
      <c r="B106" s="60"/>
      <c r="C106" s="75"/>
      <c r="D106" s="75"/>
      <c r="E106" s="46">
        <v>5</v>
      </c>
      <c r="F106" s="38" t="s">
        <v>9</v>
      </c>
      <c r="G106" s="40">
        <f t="shared" ref="G106:J107" si="37">G113+G120</f>
        <v>0</v>
      </c>
      <c r="H106" s="40">
        <f t="shared" si="37"/>
        <v>0</v>
      </c>
      <c r="I106" s="40">
        <f t="shared" si="37"/>
        <v>0</v>
      </c>
      <c r="J106" s="40">
        <f t="shared" si="37"/>
        <v>0</v>
      </c>
      <c r="K106" s="43">
        <f t="shared" ref="K106" si="38">K113+K120</f>
        <v>0</v>
      </c>
      <c r="L106" s="43"/>
      <c r="M106" s="43"/>
      <c r="N106" s="44">
        <f t="shared" ref="N106:N107" si="39">G106+H106+I106+J106+K106</f>
        <v>0</v>
      </c>
    </row>
    <row r="107" spans="2:14" ht="15.75" customHeight="1">
      <c r="B107" s="60"/>
      <c r="C107" s="75"/>
      <c r="D107" s="75"/>
      <c r="E107" s="46">
        <v>6</v>
      </c>
      <c r="F107" s="38" t="s">
        <v>10</v>
      </c>
      <c r="G107" s="40"/>
      <c r="H107" s="40">
        <f t="shared" si="37"/>
        <v>0</v>
      </c>
      <c r="I107" s="40">
        <f t="shared" si="37"/>
        <v>0</v>
      </c>
      <c r="J107" s="40">
        <f t="shared" si="37"/>
        <v>0</v>
      </c>
      <c r="K107" s="43">
        <f t="shared" ref="K107" si="40">K114+K121</f>
        <v>0</v>
      </c>
      <c r="L107" s="43"/>
      <c r="M107" s="43"/>
      <c r="N107" s="44">
        <f t="shared" si="39"/>
        <v>0</v>
      </c>
    </row>
    <row r="108" spans="2:14" ht="15.75" customHeight="1">
      <c r="B108" s="60"/>
      <c r="C108" s="77"/>
      <c r="D108" s="75"/>
      <c r="E108" s="46">
        <v>7</v>
      </c>
      <c r="F108" s="38" t="s">
        <v>11</v>
      </c>
      <c r="G108" s="13"/>
      <c r="H108" s="13"/>
      <c r="I108" s="13"/>
      <c r="J108" s="13"/>
      <c r="K108" s="52"/>
      <c r="L108" s="52"/>
      <c r="M108" s="52"/>
      <c r="N108" s="52"/>
    </row>
    <row r="109" spans="2:14" ht="17.45" customHeight="1">
      <c r="B109" s="60">
        <v>15</v>
      </c>
      <c r="C109" s="69" t="s">
        <v>15</v>
      </c>
      <c r="D109" s="69" t="s">
        <v>39</v>
      </c>
      <c r="E109" s="46">
        <v>1</v>
      </c>
      <c r="F109" s="38" t="s">
        <v>6</v>
      </c>
      <c r="G109" s="6">
        <f>G111+G112+G113+G114</f>
        <v>0</v>
      </c>
      <c r="H109" s="6">
        <f>H111+H112+H113+H114</f>
        <v>0</v>
      </c>
      <c r="I109" s="6">
        <f>I112</f>
        <v>0</v>
      </c>
      <c r="J109" s="6">
        <f>J112</f>
        <v>0</v>
      </c>
      <c r="K109" s="41">
        <f>K112</f>
        <v>225</v>
      </c>
      <c r="L109" s="41">
        <f>L112</f>
        <v>225</v>
      </c>
      <c r="M109" s="41">
        <f>M112</f>
        <v>225</v>
      </c>
      <c r="N109" s="42">
        <f>G109+H109+I109+J109+K109+L109+M109</f>
        <v>675</v>
      </c>
    </row>
    <row r="110" spans="2:14" ht="17.45" customHeight="1">
      <c r="B110" s="60"/>
      <c r="C110" s="69"/>
      <c r="D110" s="69"/>
      <c r="E110" s="46">
        <v>2</v>
      </c>
      <c r="F110" s="38" t="s">
        <v>7</v>
      </c>
      <c r="G110" s="40"/>
      <c r="H110" s="40"/>
      <c r="I110" s="40"/>
      <c r="J110" s="40"/>
      <c r="K110" s="43"/>
      <c r="L110" s="43"/>
      <c r="M110" s="43"/>
      <c r="N110" s="44"/>
    </row>
    <row r="111" spans="2:14" ht="17.45" customHeight="1">
      <c r="B111" s="60"/>
      <c r="C111" s="69"/>
      <c r="D111" s="69"/>
      <c r="E111" s="46">
        <v>3</v>
      </c>
      <c r="F111" s="38" t="s">
        <v>8</v>
      </c>
      <c r="G111" s="40">
        <v>0</v>
      </c>
      <c r="H111" s="40">
        <v>0</v>
      </c>
      <c r="I111" s="40">
        <v>0</v>
      </c>
      <c r="J111" s="40">
        <v>0</v>
      </c>
      <c r="K111" s="43">
        <v>0</v>
      </c>
      <c r="L111" s="43"/>
      <c r="M111" s="43"/>
      <c r="N111" s="44">
        <f>G111+H111+I111+J111+K111</f>
        <v>0</v>
      </c>
    </row>
    <row r="112" spans="2:14" ht="17.45" customHeight="1">
      <c r="B112" s="60"/>
      <c r="C112" s="69"/>
      <c r="D112" s="69"/>
      <c r="E112" s="46">
        <v>4</v>
      </c>
      <c r="F112" s="38" t="s">
        <v>14</v>
      </c>
      <c r="G112" s="40"/>
      <c r="H112" s="40"/>
      <c r="I112" s="40"/>
      <c r="J112" s="40"/>
      <c r="K112" s="43">
        <v>225</v>
      </c>
      <c r="L112" s="43">
        <v>225</v>
      </c>
      <c r="M112" s="43">
        <v>225</v>
      </c>
      <c r="N112" s="44">
        <f>G112+H112+I112+J112+K112+L112+M112</f>
        <v>675</v>
      </c>
    </row>
    <row r="113" spans="1:14" ht="17.45" customHeight="1">
      <c r="B113" s="60"/>
      <c r="C113" s="69"/>
      <c r="D113" s="69"/>
      <c r="E113" s="46">
        <v>5</v>
      </c>
      <c r="F113" s="38" t="s">
        <v>40</v>
      </c>
      <c r="G113" s="40">
        <v>0</v>
      </c>
      <c r="H113" s="40">
        <v>0</v>
      </c>
      <c r="I113" s="40">
        <v>0</v>
      </c>
      <c r="J113" s="40"/>
      <c r="K113" s="43">
        <v>0</v>
      </c>
      <c r="L113" s="43"/>
      <c r="M113" s="43"/>
      <c r="N113" s="44">
        <f t="shared" ref="N113:N114" si="41">G113+H113+I113+J113+K113</f>
        <v>0</v>
      </c>
    </row>
    <row r="114" spans="1:14" ht="17.45" customHeight="1">
      <c r="B114" s="60"/>
      <c r="C114" s="69"/>
      <c r="D114" s="69"/>
      <c r="E114" s="46">
        <v>6</v>
      </c>
      <c r="F114" s="38" t="s">
        <v>10</v>
      </c>
      <c r="G114" s="40"/>
      <c r="H114" s="40">
        <v>0</v>
      </c>
      <c r="I114" s="40">
        <v>0</v>
      </c>
      <c r="J114" s="40">
        <v>0</v>
      </c>
      <c r="K114" s="43">
        <v>0</v>
      </c>
      <c r="L114" s="43"/>
      <c r="M114" s="43"/>
      <c r="N114" s="44">
        <f t="shared" si="41"/>
        <v>0</v>
      </c>
    </row>
    <row r="115" spans="1:14" ht="17.45" customHeight="1">
      <c r="B115" s="61"/>
      <c r="C115" s="69"/>
      <c r="D115" s="69"/>
      <c r="E115" s="46">
        <v>7</v>
      </c>
      <c r="F115" s="38" t="s">
        <v>11</v>
      </c>
      <c r="G115" s="40"/>
      <c r="H115" s="40"/>
      <c r="I115" s="40"/>
      <c r="J115" s="40"/>
      <c r="K115" s="43"/>
      <c r="L115" s="43"/>
      <c r="M115" s="43"/>
      <c r="N115" s="44"/>
    </row>
    <row r="116" spans="1:14" ht="18" customHeight="1">
      <c r="A116" s="60">
        <v>16</v>
      </c>
      <c r="B116" s="60"/>
      <c r="C116" s="69" t="s">
        <v>18</v>
      </c>
      <c r="D116" s="69" t="s">
        <v>41</v>
      </c>
      <c r="E116" s="46">
        <v>1</v>
      </c>
      <c r="F116" s="38" t="s">
        <v>6</v>
      </c>
      <c r="G116" s="6">
        <f>G118+G119+G120+G121</f>
        <v>0</v>
      </c>
      <c r="H116" s="6">
        <f>H118+H119+H120+H121</f>
        <v>0</v>
      </c>
      <c r="I116" s="6">
        <f t="shared" ref="I116:J116" si="42">I118+I119+I120+I121</f>
        <v>0</v>
      </c>
      <c r="J116" s="6">
        <f t="shared" si="42"/>
        <v>0</v>
      </c>
      <c r="K116" s="41">
        <f t="shared" ref="K116" si="43">K118+K119+K120+K121</f>
        <v>0</v>
      </c>
      <c r="L116" s="41"/>
      <c r="M116" s="41"/>
      <c r="N116" s="42">
        <f>G116+H116+I116+J116+K116</f>
        <v>0</v>
      </c>
    </row>
    <row r="117" spans="1:14" ht="18" customHeight="1">
      <c r="A117" s="60"/>
      <c r="B117" s="60"/>
      <c r="C117" s="69"/>
      <c r="D117" s="69"/>
      <c r="E117" s="46">
        <v>2</v>
      </c>
      <c r="F117" s="38" t="s">
        <v>7</v>
      </c>
      <c r="G117" s="40"/>
      <c r="H117" s="40"/>
      <c r="I117" s="40"/>
      <c r="J117" s="40"/>
      <c r="K117" s="43"/>
      <c r="L117" s="43"/>
      <c r="M117" s="43"/>
      <c r="N117" s="44"/>
    </row>
    <row r="118" spans="1:14" ht="18" customHeight="1">
      <c r="A118" s="60"/>
      <c r="B118" s="60"/>
      <c r="C118" s="69"/>
      <c r="D118" s="69"/>
      <c r="E118" s="46">
        <v>3</v>
      </c>
      <c r="F118" s="38" t="s">
        <v>8</v>
      </c>
      <c r="G118" s="40">
        <v>0</v>
      </c>
      <c r="H118" s="40">
        <v>0</v>
      </c>
      <c r="I118" s="40">
        <v>0</v>
      </c>
      <c r="J118" s="40">
        <v>0</v>
      </c>
      <c r="K118" s="43">
        <v>0</v>
      </c>
      <c r="L118" s="43"/>
      <c r="M118" s="43"/>
      <c r="N118" s="44">
        <f>G118+H118+I118+J118+K118</f>
        <v>0</v>
      </c>
    </row>
    <row r="119" spans="1:14" ht="18" customHeight="1">
      <c r="A119" s="60"/>
      <c r="B119" s="60"/>
      <c r="C119" s="74"/>
      <c r="D119" s="74"/>
      <c r="E119" s="46">
        <v>4</v>
      </c>
      <c r="F119" s="38" t="s">
        <v>14</v>
      </c>
      <c r="G119" s="40"/>
      <c r="H119" s="40">
        <v>0</v>
      </c>
      <c r="I119" s="40">
        <v>0</v>
      </c>
      <c r="J119" s="40">
        <v>0</v>
      </c>
      <c r="K119" s="43">
        <v>0</v>
      </c>
      <c r="L119" s="43"/>
      <c r="M119" s="43"/>
      <c r="N119" s="44">
        <f t="shared" ref="N119:N121" si="44">G119+H119+I119+J119+K119</f>
        <v>0</v>
      </c>
    </row>
    <row r="120" spans="1:14" ht="18" customHeight="1">
      <c r="A120" s="60"/>
      <c r="B120" s="60"/>
      <c r="C120" s="74"/>
      <c r="D120" s="74"/>
      <c r="E120" s="46">
        <v>5</v>
      </c>
      <c r="F120" s="38" t="s">
        <v>9</v>
      </c>
      <c r="G120" s="40"/>
      <c r="H120" s="40">
        <v>0</v>
      </c>
      <c r="I120" s="40">
        <v>0</v>
      </c>
      <c r="J120" s="40">
        <v>0</v>
      </c>
      <c r="K120" s="43">
        <v>0</v>
      </c>
      <c r="L120" s="43"/>
      <c r="M120" s="43"/>
      <c r="N120" s="44">
        <f t="shared" si="44"/>
        <v>0</v>
      </c>
    </row>
    <row r="121" spans="1:14" ht="18" customHeight="1">
      <c r="A121" s="60"/>
      <c r="B121" s="60"/>
      <c r="C121" s="74"/>
      <c r="D121" s="74"/>
      <c r="E121" s="46">
        <v>6</v>
      </c>
      <c r="F121" s="38" t="s">
        <v>10</v>
      </c>
      <c r="G121" s="40"/>
      <c r="H121" s="40">
        <v>0</v>
      </c>
      <c r="I121" s="40">
        <v>0</v>
      </c>
      <c r="J121" s="40">
        <v>0</v>
      </c>
      <c r="K121" s="43">
        <v>0</v>
      </c>
      <c r="L121" s="43"/>
      <c r="M121" s="43"/>
      <c r="N121" s="44">
        <f t="shared" si="44"/>
        <v>0</v>
      </c>
    </row>
    <row r="122" spans="1:14" ht="18" customHeight="1">
      <c r="A122" s="60"/>
      <c r="B122" s="60"/>
      <c r="C122" s="74"/>
      <c r="D122" s="74"/>
      <c r="E122" s="46">
        <v>7</v>
      </c>
      <c r="F122" s="38" t="s">
        <v>11</v>
      </c>
      <c r="G122" s="40"/>
      <c r="H122" s="40"/>
      <c r="I122" s="40"/>
      <c r="J122" s="40"/>
      <c r="K122" s="43"/>
      <c r="L122" s="43"/>
      <c r="M122" s="43"/>
      <c r="N122" s="44"/>
    </row>
    <row r="123" spans="1:14" ht="15.75" customHeight="1">
      <c r="B123" s="60">
        <v>17</v>
      </c>
      <c r="C123" s="75" t="s">
        <v>55</v>
      </c>
      <c r="D123" s="75" t="s">
        <v>56</v>
      </c>
      <c r="E123" s="46">
        <v>1</v>
      </c>
      <c r="F123" s="38" t="s">
        <v>6</v>
      </c>
      <c r="G123" s="6">
        <f t="shared" ref="G123:M123" si="45">G125+G126+G127+G128</f>
        <v>0</v>
      </c>
      <c r="H123" s="6">
        <f t="shared" si="45"/>
        <v>0</v>
      </c>
      <c r="I123" s="6">
        <f t="shared" si="45"/>
        <v>0</v>
      </c>
      <c r="J123" s="6">
        <f t="shared" si="45"/>
        <v>0</v>
      </c>
      <c r="K123" s="41">
        <f t="shared" si="45"/>
        <v>0</v>
      </c>
      <c r="L123" s="41">
        <f t="shared" si="45"/>
        <v>0</v>
      </c>
      <c r="M123" s="41">
        <f t="shared" si="45"/>
        <v>0</v>
      </c>
      <c r="N123" s="42">
        <f>G123+H123+I123+J123+K123+L123+M123</f>
        <v>0</v>
      </c>
    </row>
    <row r="124" spans="1:14" ht="15.75" customHeight="1">
      <c r="B124" s="60"/>
      <c r="C124" s="75"/>
      <c r="D124" s="75"/>
      <c r="E124" s="46">
        <v>2</v>
      </c>
      <c r="F124" s="38" t="s">
        <v>7</v>
      </c>
      <c r="G124" s="40"/>
      <c r="H124" s="40"/>
      <c r="I124" s="40"/>
      <c r="J124" s="40"/>
      <c r="K124" s="43"/>
      <c r="L124" s="43"/>
      <c r="M124" s="43"/>
      <c r="N124" s="44"/>
    </row>
    <row r="125" spans="1:14" ht="15.75" customHeight="1">
      <c r="B125" s="60"/>
      <c r="C125" s="75"/>
      <c r="D125" s="75"/>
      <c r="E125" s="46">
        <v>3</v>
      </c>
      <c r="F125" s="38" t="s">
        <v>8</v>
      </c>
      <c r="G125" s="40">
        <f>G132+G139</f>
        <v>0</v>
      </c>
      <c r="H125" s="40">
        <f t="shared" ref="H125:K125" si="46">H132+H139</f>
        <v>0</v>
      </c>
      <c r="I125" s="40">
        <f t="shared" si="46"/>
        <v>0</v>
      </c>
      <c r="J125" s="40">
        <f t="shared" si="46"/>
        <v>0</v>
      </c>
      <c r="K125" s="43">
        <f t="shared" si="46"/>
        <v>0</v>
      </c>
      <c r="L125" s="43"/>
      <c r="M125" s="43"/>
      <c r="N125" s="44">
        <f>G125+H125+I125+J125+K125</f>
        <v>0</v>
      </c>
    </row>
    <row r="126" spans="1:14" ht="15.75" customHeight="1">
      <c r="B126" s="60"/>
      <c r="C126" s="75"/>
      <c r="D126" s="75"/>
      <c r="E126" s="46">
        <v>4</v>
      </c>
      <c r="F126" s="38" t="s">
        <v>14</v>
      </c>
      <c r="G126" s="40"/>
      <c r="H126" s="40"/>
      <c r="I126" s="40"/>
      <c r="J126" s="40"/>
      <c r="K126" s="43">
        <f t="shared" ref="K126:M126" si="47">K130</f>
        <v>0</v>
      </c>
      <c r="L126" s="43">
        <f t="shared" si="47"/>
        <v>0</v>
      </c>
      <c r="M126" s="43">
        <f t="shared" si="47"/>
        <v>0</v>
      </c>
      <c r="N126" s="44">
        <f>G126+H126+I126+J126+K126+L126+M126</f>
        <v>0</v>
      </c>
    </row>
    <row r="127" spans="1:14" ht="15.75" customHeight="1">
      <c r="B127" s="60"/>
      <c r="C127" s="75"/>
      <c r="D127" s="75"/>
      <c r="E127" s="46">
        <v>5</v>
      </c>
      <c r="F127" s="38" t="s">
        <v>9</v>
      </c>
      <c r="G127" s="40">
        <f t="shared" ref="G127:K128" si="48">G134+G141</f>
        <v>0</v>
      </c>
      <c r="H127" s="40">
        <f t="shared" si="48"/>
        <v>0</v>
      </c>
      <c r="I127" s="40">
        <f t="shared" si="48"/>
        <v>0</v>
      </c>
      <c r="J127" s="40">
        <f t="shared" si="48"/>
        <v>0</v>
      </c>
      <c r="K127" s="43">
        <f t="shared" si="48"/>
        <v>0</v>
      </c>
      <c r="L127" s="43"/>
      <c r="M127" s="43"/>
      <c r="N127" s="44">
        <f t="shared" ref="N127:N128" si="49">G127+H127+I127+J127+K127</f>
        <v>0</v>
      </c>
    </row>
    <row r="128" spans="1:14" ht="15.75" customHeight="1">
      <c r="B128" s="60"/>
      <c r="C128" s="75"/>
      <c r="D128" s="75"/>
      <c r="E128" s="46">
        <v>6</v>
      </c>
      <c r="F128" s="38" t="s">
        <v>10</v>
      </c>
      <c r="G128" s="40"/>
      <c r="H128" s="40">
        <f t="shared" ref="H128:J128" si="50">H135+H142</f>
        <v>0</v>
      </c>
      <c r="I128" s="40">
        <f t="shared" si="50"/>
        <v>0</v>
      </c>
      <c r="J128" s="40">
        <f t="shared" si="50"/>
        <v>0</v>
      </c>
      <c r="K128" s="43">
        <f t="shared" si="48"/>
        <v>0</v>
      </c>
      <c r="L128" s="43"/>
      <c r="M128" s="43"/>
      <c r="N128" s="44">
        <f t="shared" si="49"/>
        <v>0</v>
      </c>
    </row>
    <row r="129" spans="2:14" ht="15.75" customHeight="1">
      <c r="B129" s="60"/>
      <c r="C129" s="77"/>
      <c r="D129" s="75"/>
      <c r="E129" s="46">
        <v>7</v>
      </c>
      <c r="F129" s="38" t="s">
        <v>11</v>
      </c>
      <c r="G129" s="13"/>
      <c r="H129" s="13"/>
      <c r="I129" s="13"/>
      <c r="J129" s="13"/>
      <c r="K129" s="52"/>
      <c r="L129" s="52"/>
      <c r="M129" s="52"/>
      <c r="N129" s="52"/>
    </row>
    <row r="130" spans="2:14" ht="17.45" customHeight="1">
      <c r="B130" s="60">
        <v>18</v>
      </c>
      <c r="C130" s="69" t="s">
        <v>15</v>
      </c>
      <c r="D130" s="69" t="s">
        <v>57</v>
      </c>
      <c r="E130" s="46">
        <v>1</v>
      </c>
      <c r="F130" s="38" t="s">
        <v>6</v>
      </c>
      <c r="G130" s="6">
        <f>G132+G133+G134+G135</f>
        <v>0</v>
      </c>
      <c r="H130" s="6">
        <f>H132+H133+H134+H135</f>
        <v>0</v>
      </c>
      <c r="I130" s="6">
        <f>I133</f>
        <v>0</v>
      </c>
      <c r="J130" s="6">
        <f>J133</f>
        <v>0</v>
      </c>
      <c r="K130" s="41">
        <f>K133</f>
        <v>0</v>
      </c>
      <c r="L130" s="41">
        <f>L133</f>
        <v>0</v>
      </c>
      <c r="M130" s="41">
        <f>M133</f>
        <v>0</v>
      </c>
      <c r="N130" s="42">
        <f>G130+H130+I130+J130+K130+L130+M130</f>
        <v>0</v>
      </c>
    </row>
    <row r="131" spans="2:14" ht="17.45" customHeight="1">
      <c r="B131" s="60"/>
      <c r="C131" s="69"/>
      <c r="D131" s="69"/>
      <c r="E131" s="46">
        <v>2</v>
      </c>
      <c r="F131" s="38" t="s">
        <v>7</v>
      </c>
      <c r="G131" s="40"/>
      <c r="H131" s="40"/>
      <c r="I131" s="40"/>
      <c r="J131" s="40"/>
      <c r="K131" s="43"/>
      <c r="L131" s="43"/>
      <c r="M131" s="43"/>
      <c r="N131" s="44"/>
    </row>
    <row r="132" spans="2:14" ht="17.45" customHeight="1">
      <c r="B132" s="60"/>
      <c r="C132" s="69"/>
      <c r="D132" s="69"/>
      <c r="E132" s="46">
        <v>3</v>
      </c>
      <c r="F132" s="38" t="s">
        <v>8</v>
      </c>
      <c r="G132" s="40">
        <v>0</v>
      </c>
      <c r="H132" s="40">
        <v>0</v>
      </c>
      <c r="I132" s="40">
        <v>0</v>
      </c>
      <c r="J132" s="40">
        <v>0</v>
      </c>
      <c r="K132" s="43">
        <v>0</v>
      </c>
      <c r="L132" s="43"/>
      <c r="M132" s="43"/>
      <c r="N132" s="44">
        <f>G132+H132+I132+J132+K132</f>
        <v>0</v>
      </c>
    </row>
    <row r="133" spans="2:14" ht="17.45" customHeight="1">
      <c r="B133" s="60"/>
      <c r="C133" s="69"/>
      <c r="D133" s="69"/>
      <c r="E133" s="46">
        <v>4</v>
      </c>
      <c r="F133" s="38" t="s">
        <v>14</v>
      </c>
      <c r="G133" s="40"/>
      <c r="H133" s="40"/>
      <c r="I133" s="40"/>
      <c r="J133" s="40"/>
      <c r="K133" s="43"/>
      <c r="L133" s="43"/>
      <c r="M133" s="43"/>
      <c r="N133" s="44">
        <f>G133+H133+I133+J133+K133+L133+M133</f>
        <v>0</v>
      </c>
    </row>
    <row r="134" spans="2:14" ht="17.45" customHeight="1">
      <c r="B134" s="60"/>
      <c r="C134" s="69"/>
      <c r="D134" s="69"/>
      <c r="E134" s="46">
        <v>5</v>
      </c>
      <c r="F134" s="38" t="s">
        <v>40</v>
      </c>
      <c r="G134" s="40">
        <v>0</v>
      </c>
      <c r="H134" s="40">
        <v>0</v>
      </c>
      <c r="I134" s="40">
        <v>0</v>
      </c>
      <c r="J134" s="40"/>
      <c r="K134" s="43">
        <v>0</v>
      </c>
      <c r="L134" s="43"/>
      <c r="M134" s="43"/>
      <c r="N134" s="44">
        <f t="shared" ref="N134:N135" si="51">G134+H134+I134+J134+K134</f>
        <v>0</v>
      </c>
    </row>
    <row r="135" spans="2:14" ht="17.45" customHeight="1">
      <c r="B135" s="60"/>
      <c r="C135" s="69"/>
      <c r="D135" s="69"/>
      <c r="E135" s="46">
        <v>6</v>
      </c>
      <c r="F135" s="38" t="s">
        <v>10</v>
      </c>
      <c r="G135" s="40"/>
      <c r="H135" s="40">
        <v>0</v>
      </c>
      <c r="I135" s="40">
        <v>0</v>
      </c>
      <c r="J135" s="40">
        <v>0</v>
      </c>
      <c r="K135" s="43">
        <v>0</v>
      </c>
      <c r="L135" s="43"/>
      <c r="M135" s="43"/>
      <c r="N135" s="44">
        <f t="shared" si="51"/>
        <v>0</v>
      </c>
    </row>
    <row r="136" spans="2:14" ht="17.45" customHeight="1">
      <c r="B136" s="60"/>
      <c r="C136" s="69"/>
      <c r="D136" s="69"/>
      <c r="E136" s="46">
        <v>7</v>
      </c>
      <c r="F136" s="38" t="s">
        <v>11</v>
      </c>
      <c r="G136" s="40"/>
      <c r="H136" s="40"/>
      <c r="I136" s="40"/>
      <c r="J136" s="40"/>
      <c r="K136" s="43"/>
      <c r="L136" s="43"/>
      <c r="M136" s="43"/>
      <c r="N136" s="44"/>
    </row>
    <row r="137" spans="2:14" ht="18" customHeight="1">
      <c r="B137" s="60">
        <v>19</v>
      </c>
      <c r="C137" s="69" t="s">
        <v>18</v>
      </c>
      <c r="D137" s="69" t="s">
        <v>58</v>
      </c>
      <c r="E137" s="46">
        <v>1</v>
      </c>
      <c r="F137" s="38" t="s">
        <v>6</v>
      </c>
      <c r="G137" s="6">
        <f>G139+G140+G141+G142</f>
        <v>0</v>
      </c>
      <c r="H137" s="6">
        <f>H139+H140+H141+H142</f>
        <v>0</v>
      </c>
      <c r="I137" s="6">
        <f t="shared" ref="I137:K137" si="52">I139+I140+I141+I142</f>
        <v>0</v>
      </c>
      <c r="J137" s="6">
        <f t="shared" si="52"/>
        <v>0</v>
      </c>
      <c r="K137" s="41">
        <f t="shared" si="52"/>
        <v>0</v>
      </c>
      <c r="L137" s="41"/>
      <c r="M137" s="41"/>
      <c r="N137" s="42">
        <f>G137+H137+I137+J137+K137</f>
        <v>0</v>
      </c>
    </row>
    <row r="138" spans="2:14" ht="18" customHeight="1">
      <c r="B138" s="60"/>
      <c r="C138" s="69"/>
      <c r="D138" s="69"/>
      <c r="E138" s="46">
        <v>2</v>
      </c>
      <c r="F138" s="38" t="s">
        <v>7</v>
      </c>
      <c r="G138" s="40"/>
      <c r="H138" s="40"/>
      <c r="I138" s="40"/>
      <c r="J138" s="40"/>
      <c r="K138" s="43"/>
      <c r="L138" s="43"/>
      <c r="M138" s="43"/>
      <c r="N138" s="44"/>
    </row>
    <row r="139" spans="2:14" ht="18" customHeight="1">
      <c r="B139" s="60"/>
      <c r="C139" s="69"/>
      <c r="D139" s="69"/>
      <c r="E139" s="46">
        <v>3</v>
      </c>
      <c r="F139" s="38" t="s">
        <v>8</v>
      </c>
      <c r="G139" s="40">
        <v>0</v>
      </c>
      <c r="H139" s="40">
        <v>0</v>
      </c>
      <c r="I139" s="40">
        <v>0</v>
      </c>
      <c r="J139" s="40">
        <v>0</v>
      </c>
      <c r="K139" s="43">
        <v>0</v>
      </c>
      <c r="L139" s="43"/>
      <c r="M139" s="43"/>
      <c r="N139" s="44">
        <f>G139+H139+I139+J139+K139</f>
        <v>0</v>
      </c>
    </row>
    <row r="140" spans="2:14" ht="18" customHeight="1">
      <c r="B140" s="60"/>
      <c r="C140" s="74"/>
      <c r="D140" s="74"/>
      <c r="E140" s="46">
        <v>4</v>
      </c>
      <c r="F140" s="38" t="s">
        <v>14</v>
      </c>
      <c r="G140" s="40"/>
      <c r="H140" s="40">
        <v>0</v>
      </c>
      <c r="I140" s="40">
        <v>0</v>
      </c>
      <c r="J140" s="40">
        <v>0</v>
      </c>
      <c r="K140" s="43">
        <v>0</v>
      </c>
      <c r="L140" s="43"/>
      <c r="M140" s="43"/>
      <c r="N140" s="44">
        <f t="shared" ref="N140:N142" si="53">G140+H140+I140+J140+K140</f>
        <v>0</v>
      </c>
    </row>
    <row r="141" spans="2:14" ht="18" customHeight="1">
      <c r="B141" s="60"/>
      <c r="C141" s="74"/>
      <c r="D141" s="74"/>
      <c r="E141" s="46">
        <v>5</v>
      </c>
      <c r="F141" s="38" t="s">
        <v>9</v>
      </c>
      <c r="G141" s="40"/>
      <c r="H141" s="40">
        <v>0</v>
      </c>
      <c r="I141" s="40">
        <v>0</v>
      </c>
      <c r="J141" s="40">
        <v>0</v>
      </c>
      <c r="K141" s="43">
        <v>0</v>
      </c>
      <c r="L141" s="43"/>
      <c r="M141" s="43"/>
      <c r="N141" s="44">
        <f t="shared" si="53"/>
        <v>0</v>
      </c>
    </row>
    <row r="142" spans="2:14" ht="18" customHeight="1">
      <c r="B142" s="60"/>
      <c r="C142" s="74"/>
      <c r="D142" s="74"/>
      <c r="E142" s="46">
        <v>6</v>
      </c>
      <c r="F142" s="38" t="s">
        <v>10</v>
      </c>
      <c r="G142" s="40"/>
      <c r="H142" s="40">
        <v>0</v>
      </c>
      <c r="I142" s="40">
        <v>0</v>
      </c>
      <c r="J142" s="40">
        <v>0</v>
      </c>
      <c r="K142" s="43">
        <v>0</v>
      </c>
      <c r="L142" s="43"/>
      <c r="M142" s="43"/>
      <c r="N142" s="44">
        <f t="shared" si="53"/>
        <v>0</v>
      </c>
    </row>
    <row r="143" spans="2:14" ht="18" customHeight="1">
      <c r="B143" s="60"/>
      <c r="C143" s="74"/>
      <c r="D143" s="74"/>
      <c r="E143" s="46">
        <v>7</v>
      </c>
      <c r="F143" s="38" t="s">
        <v>11</v>
      </c>
      <c r="G143" s="40"/>
      <c r="H143" s="40"/>
      <c r="I143" s="40"/>
      <c r="J143" s="40"/>
      <c r="K143" s="43"/>
      <c r="L143" s="43"/>
      <c r="M143" s="43"/>
      <c r="N143" s="44"/>
    </row>
    <row r="144" spans="2:14" ht="16.5">
      <c r="C144" s="14"/>
      <c r="E144" s="54"/>
    </row>
    <row r="145" spans="3:9" ht="16.5">
      <c r="C145" s="14"/>
      <c r="E145" s="54"/>
    </row>
    <row r="146" spans="3:9" ht="16.5">
      <c r="C146" s="14"/>
      <c r="E146" s="54"/>
    </row>
    <row r="147" spans="3:9" ht="17.45" customHeight="1">
      <c r="C147" s="2" t="s">
        <v>61</v>
      </c>
      <c r="D147" s="15"/>
      <c r="E147" s="54"/>
      <c r="F147" s="15"/>
      <c r="G147" s="15"/>
      <c r="H147" s="15"/>
      <c r="I147" s="15"/>
    </row>
    <row r="148" spans="3:9" ht="15.75">
      <c r="C148" s="2" t="s">
        <v>42</v>
      </c>
      <c r="D148" s="15"/>
      <c r="E148" s="54"/>
      <c r="F148" s="15" t="s">
        <v>54</v>
      </c>
      <c r="G148" s="15"/>
      <c r="H148" s="16" t="s">
        <v>54</v>
      </c>
      <c r="I148" s="15"/>
    </row>
    <row r="149" spans="3:9" ht="15.75">
      <c r="C149" s="15"/>
      <c r="D149" s="15"/>
      <c r="E149" s="54"/>
      <c r="F149" s="15"/>
      <c r="G149" s="15"/>
      <c r="H149" s="15"/>
      <c r="I149" s="15"/>
    </row>
    <row r="150" spans="3:9" ht="15.75">
      <c r="C150" s="15"/>
      <c r="D150" s="15"/>
      <c r="E150" s="54"/>
      <c r="F150" s="15"/>
      <c r="G150" s="15"/>
      <c r="H150" s="15"/>
      <c r="I150" s="15"/>
    </row>
    <row r="151" spans="3:9">
      <c r="E151" s="55"/>
    </row>
    <row r="152" spans="3:9">
      <c r="E152" s="55"/>
    </row>
    <row r="153" spans="3:9">
      <c r="E153" s="55"/>
    </row>
    <row r="154" spans="3:9">
      <c r="E154" s="55"/>
    </row>
    <row r="155" spans="3:9">
      <c r="E155" s="55"/>
    </row>
    <row r="156" spans="3:9">
      <c r="E156" s="55"/>
    </row>
    <row r="157" spans="3:9">
      <c r="E157" s="55"/>
    </row>
    <row r="158" spans="3:9">
      <c r="E158" s="55"/>
    </row>
    <row r="159" spans="3:9">
      <c r="E159" s="55"/>
    </row>
    <row r="160" spans="3:9">
      <c r="E160" s="55"/>
    </row>
    <row r="161" spans="5:5">
      <c r="E161" s="56"/>
    </row>
    <row r="162" spans="5:5">
      <c r="E162" s="56"/>
    </row>
    <row r="163" spans="5:5">
      <c r="E163" s="56"/>
    </row>
    <row r="164" spans="5:5">
      <c r="E164" s="56"/>
    </row>
    <row r="165" spans="5:5">
      <c r="E165" s="54"/>
    </row>
    <row r="166" spans="5:5">
      <c r="E166" s="54"/>
    </row>
    <row r="167" spans="5:5">
      <c r="E167" s="54"/>
    </row>
    <row r="168" spans="5:5">
      <c r="E168" s="54"/>
    </row>
    <row r="169" spans="5:5">
      <c r="E169" s="54"/>
    </row>
    <row r="170" spans="5:5">
      <c r="E170" s="54"/>
    </row>
    <row r="171" spans="5:5">
      <c r="E171" s="54"/>
    </row>
    <row r="172" spans="5:5">
      <c r="E172" s="55"/>
    </row>
    <row r="173" spans="5:5">
      <c r="E173" s="55"/>
    </row>
    <row r="174" spans="5:5">
      <c r="E174" s="55"/>
    </row>
    <row r="175" spans="5:5">
      <c r="E175" s="55"/>
    </row>
    <row r="176" spans="5:5">
      <c r="E176" s="55"/>
    </row>
    <row r="177" spans="5:5">
      <c r="E177" s="55"/>
    </row>
    <row r="178" spans="5:5">
      <c r="E178" s="55"/>
    </row>
    <row r="179" spans="5:5">
      <c r="E179" s="55"/>
    </row>
    <row r="180" spans="5:5">
      <c r="E180" s="55"/>
    </row>
    <row r="181" spans="5:5">
      <c r="E181" s="55"/>
    </row>
    <row r="182" spans="5:5">
      <c r="E182" s="56"/>
    </row>
    <row r="183" spans="5:5">
      <c r="E183" s="56"/>
    </row>
    <row r="184" spans="5:5">
      <c r="E184" s="56"/>
    </row>
    <row r="185" spans="5:5">
      <c r="E185" s="56"/>
    </row>
    <row r="186" spans="5:5">
      <c r="E186" s="57"/>
    </row>
    <row r="187" spans="5:5">
      <c r="E187" s="57"/>
    </row>
    <row r="188" spans="5:5">
      <c r="E188" s="57"/>
    </row>
    <row r="189" spans="5:5" ht="15.75">
      <c r="E189" s="58"/>
    </row>
    <row r="190" spans="5:5" ht="15.75">
      <c r="E190" s="58"/>
    </row>
    <row r="191" spans="5:5" ht="15.75">
      <c r="E191" s="15"/>
    </row>
    <row r="192" spans="5:5" ht="15.75">
      <c r="E192" s="15"/>
    </row>
  </sheetData>
  <mergeCells count="88">
    <mergeCell ref="C130:C136"/>
    <mergeCell ref="D130:D136"/>
    <mergeCell ref="C88:C94"/>
    <mergeCell ref="C74:C80"/>
    <mergeCell ref="D60:D66"/>
    <mergeCell ref="D74:D80"/>
    <mergeCell ref="C67:C73"/>
    <mergeCell ref="D88:D94"/>
    <mergeCell ref="C95:C101"/>
    <mergeCell ref="C81:C87"/>
    <mergeCell ref="D67:D73"/>
    <mergeCell ref="C60:C66"/>
    <mergeCell ref="K1:N1"/>
    <mergeCell ref="K2:N2"/>
    <mergeCell ref="C123:C129"/>
    <mergeCell ref="D123:D129"/>
    <mergeCell ref="D53:D59"/>
    <mergeCell ref="C53:C59"/>
    <mergeCell ref="D41:D46"/>
    <mergeCell ref="D13:D19"/>
    <mergeCell ref="C34:C40"/>
    <mergeCell ref="M56:M57"/>
    <mergeCell ref="G10:N10"/>
    <mergeCell ref="C9:N9"/>
    <mergeCell ref="D27:D33"/>
    <mergeCell ref="N56:N57"/>
    <mergeCell ref="D34:D40"/>
    <mergeCell ref="C27:C33"/>
    <mergeCell ref="A10:A11"/>
    <mergeCell ref="C10:C11"/>
    <mergeCell ref="C137:C143"/>
    <mergeCell ref="D137:D143"/>
    <mergeCell ref="D10:D11"/>
    <mergeCell ref="C13:C19"/>
    <mergeCell ref="C116:C122"/>
    <mergeCell ref="D116:D122"/>
    <mergeCell ref="C20:C26"/>
    <mergeCell ref="D20:D26"/>
    <mergeCell ref="C109:C115"/>
    <mergeCell ref="D109:D115"/>
    <mergeCell ref="D102:D108"/>
    <mergeCell ref="D95:D101"/>
    <mergeCell ref="C102:C108"/>
    <mergeCell ref="D81:D87"/>
    <mergeCell ref="A74:A80"/>
    <mergeCell ref="A81:A87"/>
    <mergeCell ref="A13:A19"/>
    <mergeCell ref="A20:A26"/>
    <mergeCell ref="A27:A33"/>
    <mergeCell ref="A34:A40"/>
    <mergeCell ref="A41:A46"/>
    <mergeCell ref="A47:A52"/>
    <mergeCell ref="A53:A59"/>
    <mergeCell ref="A60:A66"/>
    <mergeCell ref="A67:A73"/>
    <mergeCell ref="F10:F11"/>
    <mergeCell ref="E10:E11"/>
    <mergeCell ref="E56:E57"/>
    <mergeCell ref="C47:C52"/>
    <mergeCell ref="D47:D52"/>
    <mergeCell ref="C41:C46"/>
    <mergeCell ref="L56:L57"/>
    <mergeCell ref="F56:F57"/>
    <mergeCell ref="K56:K57"/>
    <mergeCell ref="G56:G57"/>
    <mergeCell ref="H56:H57"/>
    <mergeCell ref="I56:I57"/>
    <mergeCell ref="J56:J57"/>
    <mergeCell ref="B10:B11"/>
    <mergeCell ref="B13:B19"/>
    <mergeCell ref="B20:B26"/>
    <mergeCell ref="B27:B33"/>
    <mergeCell ref="B34:B40"/>
    <mergeCell ref="B41:B46"/>
    <mergeCell ref="B47:B52"/>
    <mergeCell ref="B53:B59"/>
    <mergeCell ref="B60:B66"/>
    <mergeCell ref="B67:B73"/>
    <mergeCell ref="B74:B80"/>
    <mergeCell ref="B81:B87"/>
    <mergeCell ref="B88:B94"/>
    <mergeCell ref="B95:B101"/>
    <mergeCell ref="B102:B108"/>
    <mergeCell ref="B109:B115"/>
    <mergeCell ref="A116:B122"/>
    <mergeCell ref="B123:B129"/>
    <mergeCell ref="B130:B136"/>
    <mergeCell ref="B137:B143"/>
  </mergeCells>
  <pageMargins left="0.31496062992125984" right="0.31496062992125984" top="0.35433070866141736" bottom="0.15748031496062992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2018-10-12T12:16:05Z</dcterms:modified>
</cp:coreProperties>
</file>