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Лист1!$B$3:$Q$211</definedName>
  </definedNames>
  <calcPr calcId="125725" refMode="R1C1"/>
</workbook>
</file>

<file path=xl/calcChain.xml><?xml version="1.0" encoding="utf-8"?>
<calcChain xmlns="http://schemas.openxmlformats.org/spreadsheetml/2006/main">
  <c r="O116" i="1"/>
  <c r="P116"/>
  <c r="N116"/>
  <c r="O86"/>
  <c r="P86"/>
  <c r="N86"/>
  <c r="O69"/>
  <c r="P69"/>
  <c r="N69"/>
  <c r="O50"/>
  <c r="P50"/>
  <c r="N50"/>
  <c r="Q61"/>
  <c r="K19"/>
  <c r="M19"/>
  <c r="N19"/>
  <c r="O19"/>
  <c r="P19"/>
  <c r="Q20"/>
  <c r="Q21"/>
  <c r="Q22"/>
  <c r="Q23"/>
  <c r="Q25"/>
  <c r="Q26"/>
  <c r="Q27"/>
  <c r="Q28"/>
  <c r="Q29"/>
  <c r="Q30"/>
  <c r="Q31"/>
  <c r="Q32"/>
  <c r="L33"/>
  <c r="L19" s="1"/>
  <c r="Q34"/>
  <c r="Q35"/>
  <c r="Q36"/>
  <c r="Q37"/>
  <c r="Q38"/>
  <c r="Q39"/>
  <c r="Q40"/>
  <c r="Q41"/>
  <c r="Q42"/>
  <c r="Q43"/>
  <c r="Q44"/>
  <c r="Q45"/>
  <c r="Q46"/>
  <c r="Q47"/>
  <c r="Q48"/>
  <c r="Q49"/>
  <c r="Q19" l="1"/>
  <c r="Q33"/>
  <c r="Q121"/>
  <c r="Q103"/>
  <c r="Q104"/>
  <c r="Q105"/>
  <c r="Q106"/>
  <c r="Q84"/>
  <c r="Q85"/>
  <c r="N66" l="1"/>
  <c r="Q120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19"/>
  <c r="P112"/>
  <c r="Q113"/>
  <c r="Q112" s="1"/>
  <c r="Q88"/>
  <c r="Q89"/>
  <c r="Q90"/>
  <c r="Q91"/>
  <c r="Q92"/>
  <c r="Q93"/>
  <c r="Q94"/>
  <c r="Q95"/>
  <c r="Q96"/>
  <c r="Q97"/>
  <c r="Q98"/>
  <c r="Q99"/>
  <c r="Q100"/>
  <c r="Q101"/>
  <c r="Q102"/>
  <c r="Q107"/>
  <c r="Q108"/>
  <c r="Q109"/>
  <c r="Q87"/>
  <c r="Q72"/>
  <c r="Q73"/>
  <c r="Q74"/>
  <c r="Q75"/>
  <c r="Q76"/>
  <c r="Q77"/>
  <c r="Q78"/>
  <c r="Q79"/>
  <c r="Q80"/>
  <c r="Q81"/>
  <c r="Q82"/>
  <c r="Q83"/>
  <c r="Q71"/>
  <c r="Q70"/>
  <c r="Q60"/>
  <c r="Q52"/>
  <c r="Q53"/>
  <c r="Q54"/>
  <c r="Q55"/>
  <c r="Q56"/>
  <c r="Q57"/>
  <c r="Q58"/>
  <c r="Q59"/>
  <c r="Q51"/>
  <c r="Q191"/>
  <c r="Q190"/>
  <c r="Q189"/>
  <c r="Q188"/>
  <c r="Q187"/>
  <c r="Q186"/>
  <c r="Q185"/>
  <c r="N184"/>
  <c r="M184"/>
  <c r="L184"/>
  <c r="K184"/>
  <c r="J184"/>
  <c r="Q183"/>
  <c r="Q182"/>
  <c r="Q181"/>
  <c r="P180"/>
  <c r="O180"/>
  <c r="N180"/>
  <c r="N178" s="1"/>
  <c r="M180"/>
  <c r="M179" s="1"/>
  <c r="M178" s="1"/>
  <c r="L180"/>
  <c r="K180"/>
  <c r="K179" s="1"/>
  <c r="K178" s="1"/>
  <c r="J180"/>
  <c r="J179" s="1"/>
  <c r="O179"/>
  <c r="O178" s="1"/>
  <c r="P178"/>
  <c r="M116"/>
  <c r="M86"/>
  <c r="M69"/>
  <c r="O18"/>
  <c r="P18"/>
  <c r="M50"/>
  <c r="Q166"/>
  <c r="P165"/>
  <c r="P163"/>
  <c r="P15" s="1"/>
  <c r="P16"/>
  <c r="P115"/>
  <c r="P114" s="1"/>
  <c r="O66"/>
  <c r="P66"/>
  <c r="P65" s="1"/>
  <c r="J50"/>
  <c r="N67"/>
  <c r="O67"/>
  <c r="J68"/>
  <c r="K68"/>
  <c r="L68"/>
  <c r="M68"/>
  <c r="N68"/>
  <c r="J116"/>
  <c r="L86"/>
  <c r="K86"/>
  <c r="J86"/>
  <c r="M65"/>
  <c r="L69"/>
  <c r="L66" s="1"/>
  <c r="K69"/>
  <c r="J69"/>
  <c r="L50"/>
  <c r="K50"/>
  <c r="Q64"/>
  <c r="L179" l="1"/>
  <c r="L178" s="1"/>
  <c r="Q86"/>
  <c r="Q69"/>
  <c r="Q50"/>
  <c r="N18"/>
  <c r="O65"/>
  <c r="Q180"/>
  <c r="N65"/>
  <c r="J178"/>
  <c r="Q184"/>
  <c r="P17"/>
  <c r="P14" s="1"/>
  <c r="P13" s="1"/>
  <c r="J66"/>
  <c r="J65" s="1"/>
  <c r="K66"/>
  <c r="K65" s="1"/>
  <c r="L65"/>
  <c r="Q68"/>
  <c r="Q178" l="1"/>
  <c r="Q179"/>
  <c r="N17"/>
  <c r="Q18"/>
  <c r="Q65"/>
  <c r="K112"/>
  <c r="L112"/>
  <c r="M112"/>
  <c r="N112"/>
  <c r="O112"/>
  <c r="J112"/>
  <c r="Q67"/>
  <c r="N16" l="1"/>
  <c r="O16"/>
  <c r="Q16" l="1"/>
  <c r="O165"/>
  <c r="O164" l="1"/>
  <c r="O163" s="1"/>
  <c r="O15" s="1"/>
  <c r="O115"/>
  <c r="O114" s="1"/>
  <c r="Q118"/>
  <c r="L116" l="1"/>
  <c r="Q66"/>
  <c r="Q117"/>
  <c r="Q116" s="1"/>
  <c r="O17" l="1"/>
  <c r="O14" s="1"/>
  <c r="O13" s="1"/>
  <c r="Q17" l="1"/>
  <c r="L18"/>
  <c r="L17" s="1"/>
  <c r="K165"/>
  <c r="K18" l="1"/>
  <c r="M165"/>
  <c r="K17" l="1"/>
  <c r="N165"/>
  <c r="L165"/>
  <c r="J165"/>
  <c r="Q165" l="1"/>
  <c r="N169" l="1"/>
  <c r="N164" s="1"/>
  <c r="N15" s="1"/>
  <c r="Q167"/>
  <c r="Q168"/>
  <c r="N151"/>
  <c r="N149"/>
  <c r="N115" l="1"/>
  <c r="N114" s="1"/>
  <c r="N14" s="1"/>
  <c r="L169"/>
  <c r="M169"/>
  <c r="M164" s="1"/>
  <c r="K169"/>
  <c r="K164" s="1"/>
  <c r="K163" s="1"/>
  <c r="K15" s="1"/>
  <c r="J169"/>
  <c r="Q176"/>
  <c r="Q175"/>
  <c r="Q174"/>
  <c r="Q173"/>
  <c r="Q172"/>
  <c r="Q171"/>
  <c r="Q170"/>
  <c r="L151"/>
  <c r="M151"/>
  <c r="K151"/>
  <c r="J151"/>
  <c r="Q162"/>
  <c r="Q161"/>
  <c r="Q160"/>
  <c r="Q159"/>
  <c r="Q158"/>
  <c r="Q157"/>
  <c r="Q156"/>
  <c r="Q155"/>
  <c r="Q154"/>
  <c r="Q153"/>
  <c r="Q152"/>
  <c r="L149"/>
  <c r="M149"/>
  <c r="K149"/>
  <c r="J149"/>
  <c r="Q150"/>
  <c r="N13" l="1"/>
  <c r="K115"/>
  <c r="K114" s="1"/>
  <c r="L115"/>
  <c r="L114" s="1"/>
  <c r="L14" s="1"/>
  <c r="Q151"/>
  <c r="L164"/>
  <c r="L163" s="1"/>
  <c r="L15" s="1"/>
  <c r="Q15" s="1"/>
  <c r="Q169"/>
  <c r="J164"/>
  <c r="M163"/>
  <c r="J115"/>
  <c r="Q149"/>
  <c r="M17"/>
  <c r="Q164" l="1"/>
  <c r="J114"/>
  <c r="Q115"/>
  <c r="L13"/>
  <c r="M114"/>
  <c r="K14"/>
  <c r="K13" s="1"/>
  <c r="J163"/>
  <c r="Q163" s="1"/>
  <c r="Q114" l="1"/>
  <c r="Q14" s="1"/>
  <c r="Q13" s="1"/>
  <c r="M13"/>
</calcChain>
</file>

<file path=xl/sharedStrings.xml><?xml version="1.0" encoding="utf-8"?>
<sst xmlns="http://schemas.openxmlformats.org/spreadsheetml/2006/main" count="547" uniqueCount="191">
  <si>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</si>
  <si>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</si>
  <si>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</si>
  <si>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</si>
  <si>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</si>
  <si>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</si>
  <si>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</si>
  <si>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Муниципальная программа</t>
  </si>
  <si>
    <t>всего расходные обязательства по программе</t>
  </si>
  <si>
    <t>Х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</si>
  <si>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</si>
  <si>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</si>
  <si>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</si>
  <si>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</si>
  <si>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</si>
  <si>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</si>
  <si>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</si>
  <si>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</si>
  <si>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</si>
  <si>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</si>
  <si>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</si>
  <si>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</si>
  <si>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</si>
  <si>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</si>
  <si>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</si>
  <si>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</si>
  <si>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</si>
  <si>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</si>
  <si>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</si>
  <si>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</si>
  <si>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</si>
  <si>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</si>
  <si>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</si>
  <si>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</si>
  <si>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</si>
  <si>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</si>
  <si>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</si>
  <si>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</si>
  <si>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</si>
  <si>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</si>
  <si>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</si>
  <si>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</si>
  <si>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</si>
  <si>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</si>
  <si>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</si>
  <si>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</si>
  <si>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</si>
  <si>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</si>
  <si>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</si>
  <si>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</si>
  <si>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</si>
  <si>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</si>
  <si>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</si>
  <si>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</si>
  <si>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</si>
  <si>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</si>
  <si>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</si>
  <si>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</si>
  <si>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</si>
  <si>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</si>
  <si>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</si>
  <si>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</si>
  <si>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</si>
  <si>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</si>
  <si>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</si>
  <si>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</si>
  <si>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</si>
  <si>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</si>
  <si>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</si>
  <si>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</si>
  <si>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«Развитие архивного дела в городе Шарыпово»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</si>
  <si>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</si>
  <si>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</si>
  <si>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</si>
  <si>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</si>
  <si>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</si>
  <si>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</si>
  <si>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</si>
  <si>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</si>
  <si>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</si>
  <si>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</si>
  <si>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</si>
  <si>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</si>
  <si>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</si>
  <si>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</si>
  <si>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</si>
  <si>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</si>
  <si>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</si>
  <si>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</si>
  <si>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</si>
  <si>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</si>
  <si>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</si>
  <si>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</si>
  <si>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О521021, 0520010210</t>
  </si>
  <si>
    <t>О538527,  0530085270</t>
  </si>
  <si>
    <t>О538526, 0530085260</t>
  </si>
  <si>
    <t>О538516,   0530085160</t>
  </si>
  <si>
    <t>О521031, 0520010310</t>
  </si>
  <si>
    <t>О521032, 0520010320</t>
  </si>
  <si>
    <t>О531031, 0530010310</t>
  </si>
  <si>
    <t>О531032,   0530010320</t>
  </si>
  <si>
    <t>О547519, 0540075190</t>
  </si>
  <si>
    <t>О510085180</t>
  </si>
  <si>
    <t>0510010220</t>
  </si>
  <si>
    <t>О510074880</t>
  </si>
  <si>
    <t>0520010220</t>
  </si>
  <si>
    <t>0530010220</t>
  </si>
  <si>
    <t>О537482</t>
  </si>
  <si>
    <t>О517511, 0510075110</t>
  </si>
  <si>
    <t>О5100S4490</t>
  </si>
  <si>
    <t>О5100S4810</t>
  </si>
  <si>
    <t>О5100S4880</t>
  </si>
  <si>
    <t>О5100S4800</t>
  </si>
  <si>
    <t>О527511, 0520075110</t>
  </si>
  <si>
    <t>О5200S4810</t>
  </si>
  <si>
    <t>621, 622</t>
  </si>
  <si>
    <t>О537511, 05300075110</t>
  </si>
  <si>
    <t>111, 112, 119, 244</t>
  </si>
  <si>
    <t>О5300S4810</t>
  </si>
  <si>
    <t xml:space="preserve">2016 год </t>
  </si>
  <si>
    <t>2014 год</t>
  </si>
  <si>
    <t>2015 год</t>
  </si>
  <si>
    <t xml:space="preserve">2017 год </t>
  </si>
  <si>
    <t>121, 129, 244</t>
  </si>
  <si>
    <t>ВР</t>
  </si>
  <si>
    <t>всего расходные обязательства по подпрограмме</t>
  </si>
  <si>
    <t>Расходы, в том числе по годам реализации программы (тыс.руб.)</t>
  </si>
  <si>
    <t xml:space="preserve">2019 год </t>
  </si>
  <si>
    <t>в том числе по ГРБС: Отдел культуры администрации города Шарыпово</t>
  </si>
  <si>
    <t xml:space="preserve"> утвержденной постановлением Администрации города Шарыпово</t>
  </si>
  <si>
    <t xml:space="preserve">администрации города Шарыпово                                                                                      </t>
  </si>
  <si>
    <t>в том числе по ГРБС: МКУ "СГХ"</t>
  </si>
  <si>
    <t>в том числе по ГРБС: Муниципальное казенное учреждение «Служба городского хозяйства»</t>
  </si>
  <si>
    <t>0520088210</t>
  </si>
  <si>
    <t>0520087110</t>
  </si>
  <si>
    <t>О5100L5190</t>
  </si>
  <si>
    <t>О703</t>
  </si>
  <si>
    <t>О530010210</t>
  </si>
  <si>
    <t>О530010220</t>
  </si>
  <si>
    <t>О530010310</t>
  </si>
  <si>
    <t>О510010310</t>
  </si>
  <si>
    <t>в том числе по ГРБС: администрация города Шарыпово</t>
  </si>
  <si>
    <t>в том числе по ГРБС:  Отдел культуры администрации города Шарыпово</t>
  </si>
  <si>
    <t>О510010440</t>
  </si>
  <si>
    <t>130, 180</t>
  </si>
  <si>
    <t>О3150000000510</t>
  </si>
  <si>
    <t>О3150000000520</t>
  </si>
  <si>
    <t>О3150000000530</t>
  </si>
  <si>
    <t>О5100R5190</t>
  </si>
  <si>
    <t>О5100S5190</t>
  </si>
  <si>
    <t>0520010320</t>
  </si>
  <si>
    <t>0520010460</t>
  </si>
  <si>
    <t>0520088410</t>
  </si>
  <si>
    <t>0520088420</t>
  </si>
  <si>
    <t>О530010470</t>
  </si>
  <si>
    <t>С.Н.Гроза</t>
  </si>
  <si>
    <t>О510010460</t>
  </si>
  <si>
    <t>О510074810</t>
  </si>
  <si>
    <t>О520010460</t>
  </si>
  <si>
    <t>О5200R558T</t>
  </si>
  <si>
    <t>05200L558Ц</t>
  </si>
  <si>
    <t>05200S558Ц</t>
  </si>
  <si>
    <t>05200S449Ц</t>
  </si>
  <si>
    <t>05200R558Ц</t>
  </si>
  <si>
    <t>О530010420</t>
  </si>
  <si>
    <t>Подпрограмма 5</t>
  </si>
  <si>
    <t>«Гармонизация межнациональных отношений на территории муниципального образования города Шарыпово</t>
  </si>
  <si>
    <t>"Содействие укреплению гражданского единства и гармонизации межнациональных отношений"</t>
  </si>
  <si>
    <t>"Формирование позитивного имиджа города Шарыпово как территории, комфортной для проживания представителей различных национальностей"</t>
  </si>
  <si>
    <t>03150000000510</t>
  </si>
  <si>
    <t>130,180</t>
  </si>
  <si>
    <t xml:space="preserve">"Приложение № 6 к муниципальной программе "Развитие культуры" </t>
  </si>
  <si>
    <t>Информация о ресурсном обеспечении муниципальной программы муниципального образования города Шарыпово Красноярского края за счет средств городского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</si>
  <si>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О527511, 0520075110, 052007511В</t>
  </si>
  <si>
    <t>О528525, 0520085250, 052008525В</t>
  </si>
  <si>
    <t>О531021,  0530010210. 053001021Р</t>
  </si>
  <si>
    <t>О530075110, 053008527П</t>
  </si>
  <si>
    <t>О530075110, 053007511 П</t>
  </si>
  <si>
    <t>О530085270, 053008527П</t>
  </si>
  <si>
    <t>121,122,129,244,852;853</t>
  </si>
  <si>
    <t>611; 111; 119</t>
  </si>
  <si>
    <t>611; 111;119</t>
  </si>
  <si>
    <t>611;111;119</t>
  </si>
  <si>
    <t xml:space="preserve">2020 год </t>
  </si>
  <si>
    <t>2021 год</t>
  </si>
  <si>
    <t>Итого на 2019-2021 годы</t>
  </si>
  <si>
    <t>№ подстроки</t>
  </si>
  <si>
    <t>№строки</t>
  </si>
  <si>
    <t xml:space="preserve">Начальник Отдела культуры </t>
  </si>
  <si>
    <t>« Развитие культуры» на 2014-2021 гг.</t>
  </si>
  <si>
    <t>от ____________2018г. №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</si>
</sst>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4" fontId="4" fillId="0" borderId="0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vertical="top" wrapText="1"/>
    </xf>
    <xf numFmtId="164" fontId="3" fillId="2" borderId="3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164" fontId="3" fillId="2" borderId="1" xfId="1" applyFont="1" applyFill="1" applyBorder="1" applyAlignment="1">
      <alignment horizontal="center" vertical="top"/>
    </xf>
    <xf numFmtId="164" fontId="3" fillId="2" borderId="2" xfId="1" applyFont="1" applyFill="1" applyBorder="1" applyAlignment="1">
      <alignment horizontal="center" vertical="top"/>
    </xf>
    <xf numFmtId="164" fontId="3" fillId="2" borderId="2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164" fontId="3" fillId="2" borderId="1" xfId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164" fontId="3" fillId="2" borderId="0" xfId="1" applyFont="1" applyFill="1" applyBorder="1" applyAlignment="1">
      <alignment vertical="top"/>
    </xf>
    <xf numFmtId="164" fontId="3" fillId="2" borderId="0" xfId="1" applyFont="1" applyFill="1" applyBorder="1" applyAlignment="1">
      <alignment vertical="center" wrapText="1"/>
    </xf>
    <xf numFmtId="164" fontId="3" fillId="2" borderId="0" xfId="1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/>
    <xf numFmtId="0" fontId="3" fillId="2" borderId="0" xfId="0" applyFont="1" applyFill="1"/>
    <xf numFmtId="0" fontId="5" fillId="2" borderId="0" xfId="0" applyFont="1" applyFill="1" applyAlignment="1"/>
    <xf numFmtId="0" fontId="3" fillId="2" borderId="0" xfId="0" applyFont="1" applyFill="1" applyAlignment="1">
      <alignment vertical="center" wrapText="1"/>
    </xf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43" fontId="3" fillId="0" borderId="0" xfId="0" applyNumberFormat="1" applyFont="1" applyFill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textRotation="255"/>
    </xf>
    <xf numFmtId="0" fontId="10" fillId="0" borderId="4" xfId="0" applyFont="1" applyFill="1" applyBorder="1" applyAlignment="1">
      <alignment horizontal="center" textRotation="255"/>
    </xf>
    <xf numFmtId="0" fontId="10" fillId="0" borderId="5" xfId="0" applyFont="1" applyFill="1" applyBorder="1" applyAlignment="1">
      <alignment horizontal="center" textRotation="255"/>
    </xf>
    <xf numFmtId="0" fontId="3" fillId="2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distributed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11"/>
  <sheetViews>
    <sheetView tabSelected="1" zoomScale="80" zoomScaleNormal="80" workbookViewId="0">
      <pane xSplit="8" ySplit="12" topLeftCell="I67" activePane="bottomRight" state="frozen"/>
      <selection pane="topRight" activeCell="G1" sqref="G1"/>
      <selection pane="bottomLeft" activeCell="A11" sqref="A11"/>
      <selection pane="bottomRight" activeCell="E213" sqref="E213"/>
    </sheetView>
  </sheetViews>
  <sheetFormatPr defaultColWidth="9.140625" defaultRowHeight="15"/>
  <cols>
    <col min="1" max="1" width="5.7109375" style="1" customWidth="1"/>
    <col min="2" max="2" width="17.140625" style="10" customWidth="1"/>
    <col min="3" max="3" width="17.5703125" style="10" customWidth="1"/>
    <col min="4" max="4" width="6.5703125" style="10" customWidth="1"/>
    <col min="5" max="5" width="20.7109375" style="10" customWidth="1"/>
    <col min="6" max="6" width="10.140625" style="1" customWidth="1"/>
    <col min="7" max="7" width="9.85546875" style="1" customWidth="1"/>
    <col min="8" max="8" width="18.140625" style="11" customWidth="1"/>
    <col min="9" max="9" width="8.42578125" style="62" customWidth="1"/>
    <col min="10" max="10" width="13.5703125" style="62" hidden="1" customWidth="1"/>
    <col min="11" max="11" width="14.140625" style="62" hidden="1" customWidth="1"/>
    <col min="12" max="12" width="13.85546875" style="62" hidden="1" customWidth="1"/>
    <col min="13" max="13" width="14.5703125" style="62" hidden="1" customWidth="1"/>
    <col min="14" max="14" width="14.5703125" style="62" bestFit="1" customWidth="1"/>
    <col min="15" max="16" width="14" style="62" customWidth="1"/>
    <col min="17" max="17" width="14.42578125" style="62" customWidth="1"/>
    <col min="18" max="16384" width="9.140625" style="1"/>
  </cols>
  <sheetData>
    <row r="1" spans="1:27" hidden="1">
      <c r="I1" s="81"/>
      <c r="J1" s="81"/>
      <c r="K1" s="81"/>
      <c r="L1" s="81"/>
      <c r="M1" s="81"/>
      <c r="N1" s="81"/>
      <c r="O1" s="81"/>
      <c r="P1" s="81"/>
      <c r="Q1" s="81"/>
    </row>
    <row r="2" spans="1:27" hidden="1">
      <c r="I2" s="81"/>
      <c r="J2" s="81"/>
      <c r="K2" s="81"/>
      <c r="L2" s="81"/>
      <c r="M2" s="81"/>
      <c r="N2" s="81"/>
      <c r="O2" s="81"/>
      <c r="P2" s="81"/>
      <c r="Q2" s="81"/>
    </row>
    <row r="3" spans="1:27" ht="16.5" customHeight="1">
      <c r="B3" s="9"/>
      <c r="C3" s="1"/>
      <c r="D3" s="1"/>
      <c r="E3" s="8"/>
      <c r="F3" s="8"/>
      <c r="G3" s="8"/>
      <c r="I3" s="61" t="s">
        <v>171</v>
      </c>
      <c r="K3" s="63"/>
      <c r="L3" s="63"/>
      <c r="N3" s="61"/>
      <c r="P3" s="63"/>
      <c r="Q3" s="63"/>
    </row>
    <row r="4" spans="1:27" ht="16.5" customHeight="1">
      <c r="B4" s="9"/>
      <c r="C4" s="1"/>
      <c r="D4" s="1"/>
      <c r="E4" s="8"/>
      <c r="F4" s="8"/>
      <c r="G4" s="8"/>
      <c r="I4" s="61" t="s">
        <v>129</v>
      </c>
      <c r="K4" s="63"/>
      <c r="L4" s="63"/>
      <c r="N4" s="61"/>
      <c r="P4" s="63"/>
      <c r="Q4" s="63"/>
    </row>
    <row r="5" spans="1:27" ht="16.5" customHeight="1">
      <c r="B5" s="9"/>
      <c r="C5" s="8"/>
      <c r="D5" s="8"/>
      <c r="E5" s="1"/>
      <c r="F5" s="8"/>
      <c r="G5" s="8"/>
      <c r="I5" s="61" t="s">
        <v>190</v>
      </c>
      <c r="J5" s="63"/>
      <c r="L5" s="63"/>
      <c r="M5" s="63"/>
      <c r="N5" s="61"/>
      <c r="O5" s="63"/>
      <c r="Q5" s="63"/>
      <c r="S5" s="9"/>
      <c r="T5" s="9"/>
      <c r="U5" s="9"/>
      <c r="V5" s="9"/>
      <c r="W5" s="9"/>
      <c r="X5" s="9"/>
      <c r="Y5" s="9"/>
      <c r="Z5" s="9"/>
      <c r="AA5" s="9"/>
    </row>
    <row r="6" spans="1:27" ht="19.5" customHeight="1">
      <c r="B6" s="7"/>
      <c r="C6" s="7"/>
      <c r="D6" s="7"/>
      <c r="E6" s="7"/>
      <c r="F6" s="7"/>
      <c r="G6" s="7"/>
      <c r="I6" s="64"/>
      <c r="J6" s="64"/>
      <c r="K6" s="64"/>
      <c r="L6" s="64"/>
      <c r="M6" s="64"/>
      <c r="N6" s="64"/>
      <c r="O6" s="64"/>
      <c r="P6" s="64"/>
      <c r="Q6" s="64"/>
      <c r="S6" s="9"/>
      <c r="T6" s="9"/>
      <c r="U6" s="9"/>
      <c r="V6" s="9"/>
      <c r="W6" s="9"/>
      <c r="X6" s="9"/>
      <c r="Y6" s="9"/>
      <c r="Z6" s="9"/>
      <c r="AA6" s="9"/>
    </row>
    <row r="7" spans="1:27" ht="19.5" customHeight="1">
      <c r="B7" s="7"/>
      <c r="C7" s="7"/>
      <c r="D7" s="7"/>
      <c r="E7" s="7"/>
      <c r="F7" s="7"/>
      <c r="G7" s="7"/>
      <c r="I7" s="64"/>
      <c r="J7" s="64"/>
      <c r="K7" s="64"/>
      <c r="L7" s="64"/>
      <c r="M7" s="64"/>
      <c r="N7" s="64"/>
      <c r="O7" s="64"/>
      <c r="P7" s="64"/>
      <c r="Q7" s="64"/>
      <c r="S7" s="9"/>
      <c r="U7" s="8"/>
      <c r="V7" s="8"/>
      <c r="X7" s="9"/>
      <c r="Z7" s="8"/>
      <c r="AA7" s="8"/>
    </row>
    <row r="8" spans="1:27" ht="63.75" customHeight="1">
      <c r="B8" s="100" t="s">
        <v>172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S8" s="9"/>
      <c r="U8" s="8"/>
      <c r="V8" s="8"/>
      <c r="X8" s="9"/>
      <c r="Z8" s="8"/>
      <c r="AA8" s="8"/>
    </row>
    <row r="9" spans="1:27">
      <c r="A9" s="78" t="s">
        <v>187</v>
      </c>
      <c r="B9" s="87" t="s">
        <v>0</v>
      </c>
      <c r="C9" s="87" t="s">
        <v>1</v>
      </c>
      <c r="D9" s="88" t="s">
        <v>186</v>
      </c>
      <c r="E9" s="87" t="s">
        <v>2</v>
      </c>
      <c r="F9" s="87" t="s">
        <v>3</v>
      </c>
      <c r="G9" s="87"/>
      <c r="H9" s="87"/>
      <c r="I9" s="87"/>
      <c r="J9" s="101" t="s">
        <v>126</v>
      </c>
      <c r="K9" s="101"/>
      <c r="L9" s="101"/>
      <c r="M9" s="101"/>
      <c r="N9" s="101"/>
      <c r="O9" s="101"/>
      <c r="P9" s="101"/>
      <c r="Q9" s="101"/>
      <c r="S9" s="9"/>
      <c r="T9" s="8"/>
      <c r="V9" s="8"/>
      <c r="W9" s="8"/>
      <c r="X9" s="9"/>
      <c r="Y9" s="8"/>
      <c r="AA9" s="8"/>
    </row>
    <row r="10" spans="1:27">
      <c r="A10" s="79"/>
      <c r="B10" s="87"/>
      <c r="C10" s="87"/>
      <c r="D10" s="89"/>
      <c r="E10" s="87"/>
      <c r="F10" s="87"/>
      <c r="G10" s="87"/>
      <c r="H10" s="87"/>
      <c r="I10" s="87"/>
      <c r="J10" s="101"/>
      <c r="K10" s="101"/>
      <c r="L10" s="101"/>
      <c r="M10" s="101"/>
      <c r="N10" s="101"/>
      <c r="O10" s="101"/>
      <c r="P10" s="101"/>
      <c r="Q10" s="101"/>
    </row>
    <row r="11" spans="1:27" ht="63.95" customHeight="1">
      <c r="A11" s="80"/>
      <c r="B11" s="87"/>
      <c r="C11" s="87"/>
      <c r="D11" s="93"/>
      <c r="E11" s="87"/>
      <c r="F11" s="17" t="s">
        <v>4</v>
      </c>
      <c r="G11" s="17" t="s">
        <v>5</v>
      </c>
      <c r="H11" s="17" t="s">
        <v>6</v>
      </c>
      <c r="I11" s="48" t="s">
        <v>124</v>
      </c>
      <c r="J11" s="48" t="s">
        <v>120</v>
      </c>
      <c r="K11" s="48" t="s">
        <v>121</v>
      </c>
      <c r="L11" s="48" t="s">
        <v>119</v>
      </c>
      <c r="M11" s="48" t="s">
        <v>122</v>
      </c>
      <c r="N11" s="69" t="s">
        <v>127</v>
      </c>
      <c r="O11" s="69" t="s">
        <v>183</v>
      </c>
      <c r="P11" s="69" t="s">
        <v>184</v>
      </c>
      <c r="Q11" s="69" t="s">
        <v>185</v>
      </c>
    </row>
    <row r="12" spans="1:27" ht="16.5" customHeight="1">
      <c r="A12" s="70">
        <v>1</v>
      </c>
      <c r="B12" s="17">
        <v>2</v>
      </c>
      <c r="C12" s="17">
        <v>3</v>
      </c>
      <c r="D12" s="66">
        <v>4</v>
      </c>
      <c r="E12" s="17">
        <v>5</v>
      </c>
      <c r="F12" s="17">
        <v>6</v>
      </c>
      <c r="G12" s="17">
        <v>7</v>
      </c>
      <c r="H12" s="17">
        <v>8</v>
      </c>
      <c r="I12" s="48">
        <v>9</v>
      </c>
      <c r="J12" s="48">
        <v>8</v>
      </c>
      <c r="K12" s="48">
        <v>9</v>
      </c>
      <c r="L12" s="48">
        <v>10</v>
      </c>
      <c r="M12" s="48">
        <v>11</v>
      </c>
      <c r="N12" s="48">
        <v>10</v>
      </c>
      <c r="O12" s="48">
        <v>11</v>
      </c>
      <c r="P12" s="48">
        <v>12</v>
      </c>
      <c r="Q12" s="48">
        <v>13</v>
      </c>
    </row>
    <row r="13" spans="1:27" ht="45">
      <c r="A13" s="74">
        <v>1</v>
      </c>
      <c r="B13" s="88" t="s">
        <v>7</v>
      </c>
      <c r="C13" s="88" t="s">
        <v>189</v>
      </c>
      <c r="D13" s="66">
        <v>1</v>
      </c>
      <c r="E13" s="17" t="s">
        <v>8</v>
      </c>
      <c r="F13" s="15" t="s">
        <v>9</v>
      </c>
      <c r="G13" s="15" t="s">
        <v>9</v>
      </c>
      <c r="H13" s="48" t="s">
        <v>9</v>
      </c>
      <c r="I13" s="41" t="s">
        <v>9</v>
      </c>
      <c r="J13" s="35"/>
      <c r="K13" s="35">
        <f t="shared" ref="K13:M13" si="0">K14+K15+K16</f>
        <v>0</v>
      </c>
      <c r="L13" s="35" t="e">
        <f t="shared" si="0"/>
        <v>#REF!</v>
      </c>
      <c r="M13" s="35">
        <f t="shared" si="0"/>
        <v>0</v>
      </c>
      <c r="N13" s="35">
        <f>N14+N15+N16</f>
        <v>95953.9</v>
      </c>
      <c r="O13" s="35">
        <f t="shared" ref="O13:Q13" si="1">O14+O15+O16</f>
        <v>95953.9</v>
      </c>
      <c r="P13" s="35">
        <f t="shared" si="1"/>
        <v>95953.9</v>
      </c>
      <c r="Q13" s="35">
        <f t="shared" si="1"/>
        <v>287861.7</v>
      </c>
    </row>
    <row r="14" spans="1:27" ht="70.7" customHeight="1">
      <c r="A14" s="74"/>
      <c r="B14" s="89"/>
      <c r="C14" s="89"/>
      <c r="D14" s="66">
        <v>2</v>
      </c>
      <c r="E14" s="17" t="s">
        <v>128</v>
      </c>
      <c r="F14" s="15" t="s">
        <v>10</v>
      </c>
      <c r="G14" s="15" t="s">
        <v>9</v>
      </c>
      <c r="H14" s="48" t="s">
        <v>9</v>
      </c>
      <c r="I14" s="41" t="s">
        <v>9</v>
      </c>
      <c r="J14" s="36"/>
      <c r="K14" s="36">
        <f>K17+K65+K114</f>
        <v>0</v>
      </c>
      <c r="L14" s="36" t="e">
        <f>L17+L65+L114</f>
        <v>#REF!</v>
      </c>
      <c r="M14" s="36"/>
      <c r="N14" s="36">
        <f>N17+N65+N114-N67</f>
        <v>93129.9</v>
      </c>
      <c r="O14" s="36">
        <f t="shared" ref="O14:Q14" si="2">O17+O65+O114-O67</f>
        <v>93129.9</v>
      </c>
      <c r="P14" s="36">
        <f t="shared" si="2"/>
        <v>93129.9</v>
      </c>
      <c r="Q14" s="36">
        <f t="shared" si="2"/>
        <v>279389.7</v>
      </c>
      <c r="S14" s="73"/>
    </row>
    <row r="15" spans="1:27" ht="51" customHeight="1">
      <c r="A15" s="74"/>
      <c r="B15" s="89"/>
      <c r="C15" s="89"/>
      <c r="D15" s="66">
        <v>3</v>
      </c>
      <c r="E15" s="18" t="s">
        <v>141</v>
      </c>
      <c r="F15" s="19" t="s">
        <v>12</v>
      </c>
      <c r="G15" s="19" t="s">
        <v>9</v>
      </c>
      <c r="H15" s="57" t="s">
        <v>9</v>
      </c>
      <c r="I15" s="42" t="s">
        <v>9</v>
      </c>
      <c r="J15" s="40"/>
      <c r="K15" s="40">
        <f>K163</f>
        <v>0</v>
      </c>
      <c r="L15" s="40">
        <f>L163</f>
        <v>0</v>
      </c>
      <c r="M15" s="40"/>
      <c r="N15" s="40">
        <f>N163</f>
        <v>225</v>
      </c>
      <c r="O15" s="40">
        <f t="shared" ref="O15:P15" si="3">O163</f>
        <v>225</v>
      </c>
      <c r="P15" s="40">
        <f t="shared" si="3"/>
        <v>225</v>
      </c>
      <c r="Q15" s="38">
        <f>SUM(J15:P15)</f>
        <v>675</v>
      </c>
    </row>
    <row r="16" spans="1:27" ht="39.75" customHeight="1">
      <c r="A16" s="74"/>
      <c r="B16" s="93"/>
      <c r="C16" s="93"/>
      <c r="D16" s="67">
        <v>4</v>
      </c>
      <c r="E16" s="18" t="s">
        <v>131</v>
      </c>
      <c r="F16" s="19">
        <v>133</v>
      </c>
      <c r="G16" s="19" t="s">
        <v>9</v>
      </c>
      <c r="H16" s="57" t="s">
        <v>9</v>
      </c>
      <c r="I16" s="42" t="s">
        <v>9</v>
      </c>
      <c r="J16" s="40"/>
      <c r="K16" s="40">
        <v>0</v>
      </c>
      <c r="L16" s="40">
        <v>0</v>
      </c>
      <c r="M16" s="40"/>
      <c r="N16" s="40">
        <f t="shared" ref="N16:P16" si="4">N67</f>
        <v>2599</v>
      </c>
      <c r="O16" s="40">
        <f t="shared" si="4"/>
        <v>2599</v>
      </c>
      <c r="P16" s="40">
        <f t="shared" si="4"/>
        <v>2599</v>
      </c>
      <c r="Q16" s="38">
        <f>SUM(J16:P16)</f>
        <v>7797</v>
      </c>
    </row>
    <row r="17" spans="1:17" ht="52.35" customHeight="1">
      <c r="A17" s="74">
        <v>2</v>
      </c>
      <c r="B17" s="102" t="s">
        <v>13</v>
      </c>
      <c r="C17" s="102" t="s">
        <v>14</v>
      </c>
      <c r="D17" s="3">
        <v>1</v>
      </c>
      <c r="E17" s="17" t="s">
        <v>125</v>
      </c>
      <c r="F17" s="15" t="s">
        <v>10</v>
      </c>
      <c r="G17" s="15" t="s">
        <v>9</v>
      </c>
      <c r="H17" s="48" t="s">
        <v>9</v>
      </c>
      <c r="I17" s="41" t="s">
        <v>9</v>
      </c>
      <c r="J17" s="35"/>
      <c r="K17" s="35">
        <f t="shared" ref="K17:P17" si="5">K18</f>
        <v>0</v>
      </c>
      <c r="L17" s="35" t="e">
        <f t="shared" si="5"/>
        <v>#REF!</v>
      </c>
      <c r="M17" s="33">
        <f t="shared" si="5"/>
        <v>0</v>
      </c>
      <c r="N17" s="33">
        <f t="shared" si="5"/>
        <v>15862.43</v>
      </c>
      <c r="O17" s="33">
        <f t="shared" si="5"/>
        <v>15862.43</v>
      </c>
      <c r="P17" s="33">
        <f t="shared" si="5"/>
        <v>15862.43</v>
      </c>
      <c r="Q17" s="33">
        <f>SUM(N17:P17)</f>
        <v>47587.29</v>
      </c>
    </row>
    <row r="18" spans="1:17" ht="62.25" customHeight="1">
      <c r="A18" s="74"/>
      <c r="B18" s="102"/>
      <c r="C18" s="102"/>
      <c r="D18" s="3">
        <v>2</v>
      </c>
      <c r="E18" s="17" t="s">
        <v>128</v>
      </c>
      <c r="F18" s="15" t="s">
        <v>10</v>
      </c>
      <c r="G18" s="15" t="s">
        <v>9</v>
      </c>
      <c r="H18" s="48" t="s">
        <v>9</v>
      </c>
      <c r="I18" s="41" t="s">
        <v>9</v>
      </c>
      <c r="J18" s="36"/>
      <c r="K18" s="36">
        <f>K19+K50</f>
        <v>0</v>
      </c>
      <c r="L18" s="36" t="e">
        <f>L19+L50</f>
        <v>#REF!</v>
      </c>
      <c r="M18" s="36"/>
      <c r="N18" s="36">
        <f>N19+N50</f>
        <v>15862.43</v>
      </c>
      <c r="O18" s="36">
        <f>O19+O50</f>
        <v>15862.43</v>
      </c>
      <c r="P18" s="36">
        <f>P19+P50</f>
        <v>15862.43</v>
      </c>
      <c r="Q18" s="33">
        <f>SUM(N18:P18)</f>
        <v>47587.29</v>
      </c>
    </row>
    <row r="19" spans="1:17" ht="30.2" hidden="1" customHeight="1">
      <c r="A19" s="75">
        <v>3</v>
      </c>
      <c r="B19" s="88" t="s">
        <v>15</v>
      </c>
      <c r="C19" s="88" t="s">
        <v>16</v>
      </c>
      <c r="D19" s="66">
        <v>1</v>
      </c>
      <c r="E19" s="17" t="s">
        <v>27</v>
      </c>
      <c r="F19" s="15" t="s">
        <v>10</v>
      </c>
      <c r="G19" s="15" t="s">
        <v>9</v>
      </c>
      <c r="H19" s="48" t="s">
        <v>9</v>
      </c>
      <c r="I19" s="41" t="s">
        <v>9</v>
      </c>
      <c r="J19" s="35"/>
      <c r="K19" s="35">
        <f>SUM(K21:K35)+K20+K48</f>
        <v>0</v>
      </c>
      <c r="L19" s="35" t="e">
        <f>SUM(L20:L38)+#REF!+L39+L48</f>
        <v>#REF!</v>
      </c>
      <c r="M19" s="33">
        <f>SUM(M20:M48)</f>
        <v>0</v>
      </c>
      <c r="N19" s="33">
        <f>SUM(N20:N49)</f>
        <v>13267.050000000001</v>
      </c>
      <c r="O19" s="33">
        <f>SUM(O20:O49)</f>
        <v>13267.050000000001</v>
      </c>
      <c r="P19" s="33">
        <f>SUM(P20:P49)</f>
        <v>13267.050000000001</v>
      </c>
      <c r="Q19" s="33">
        <f>N19+O19+P19</f>
        <v>39801.15</v>
      </c>
    </row>
    <row r="20" spans="1:17" ht="35.450000000000003" hidden="1" customHeight="1">
      <c r="A20" s="76"/>
      <c r="B20" s="89"/>
      <c r="C20" s="89"/>
      <c r="D20" s="66">
        <v>2</v>
      </c>
      <c r="E20" s="88" t="s">
        <v>128</v>
      </c>
      <c r="F20" s="84" t="s">
        <v>10</v>
      </c>
      <c r="G20" s="15" t="s">
        <v>17</v>
      </c>
      <c r="H20" s="58" t="s">
        <v>83</v>
      </c>
      <c r="I20" s="41">
        <v>611.61199999999997</v>
      </c>
      <c r="J20" s="36"/>
      <c r="K20" s="36"/>
      <c r="L20" s="36"/>
      <c r="M20" s="34"/>
      <c r="N20" s="34">
        <v>9094.74</v>
      </c>
      <c r="O20" s="34">
        <v>9094.74</v>
      </c>
      <c r="P20" s="34">
        <v>9094.74</v>
      </c>
      <c r="Q20" s="34">
        <f>SUM(J20:P20)</f>
        <v>27284.22</v>
      </c>
    </row>
    <row r="21" spans="1:17" ht="35.450000000000003" hidden="1" customHeight="1">
      <c r="A21" s="76"/>
      <c r="B21" s="89"/>
      <c r="C21" s="89"/>
      <c r="D21" s="66">
        <v>3</v>
      </c>
      <c r="E21" s="89"/>
      <c r="F21" s="85"/>
      <c r="G21" s="15" t="s">
        <v>17</v>
      </c>
      <c r="H21" s="58" t="s">
        <v>84</v>
      </c>
      <c r="I21" s="41">
        <v>611</v>
      </c>
      <c r="J21" s="36"/>
      <c r="K21" s="36"/>
      <c r="L21" s="36"/>
      <c r="M21" s="34"/>
      <c r="N21" s="34"/>
      <c r="O21" s="34"/>
      <c r="P21" s="34"/>
      <c r="Q21" s="34">
        <f t="shared" ref="Q21:Q61" si="6">SUM(J21:P21)</f>
        <v>0</v>
      </c>
    </row>
    <row r="22" spans="1:17" ht="35.450000000000003" hidden="1" customHeight="1">
      <c r="A22" s="76"/>
      <c r="B22" s="89"/>
      <c r="C22" s="89"/>
      <c r="D22" s="66">
        <v>4</v>
      </c>
      <c r="E22" s="89"/>
      <c r="F22" s="85"/>
      <c r="G22" s="15" t="s">
        <v>17</v>
      </c>
      <c r="H22" s="59" t="s">
        <v>103</v>
      </c>
      <c r="I22" s="41">
        <v>611</v>
      </c>
      <c r="J22" s="36">
        <v>0</v>
      </c>
      <c r="K22" s="36">
        <v>0</v>
      </c>
      <c r="L22" s="36"/>
      <c r="M22" s="34"/>
      <c r="N22" s="34">
        <v>0</v>
      </c>
      <c r="O22" s="34">
        <v>0</v>
      </c>
      <c r="P22" s="34"/>
      <c r="Q22" s="34">
        <f t="shared" si="6"/>
        <v>0</v>
      </c>
    </row>
    <row r="23" spans="1:17" ht="35.450000000000003" hidden="1" customHeight="1">
      <c r="A23" s="76"/>
      <c r="B23" s="89"/>
      <c r="C23" s="89"/>
      <c r="D23" s="66">
        <v>5</v>
      </c>
      <c r="E23" s="89"/>
      <c r="F23" s="85"/>
      <c r="G23" s="15" t="s">
        <v>17</v>
      </c>
      <c r="H23" s="58" t="s">
        <v>18</v>
      </c>
      <c r="I23" s="41">
        <v>611</v>
      </c>
      <c r="J23" s="36"/>
      <c r="K23" s="36"/>
      <c r="L23" s="36">
        <v>0</v>
      </c>
      <c r="M23" s="34">
        <v>0</v>
      </c>
      <c r="N23" s="34">
        <v>0</v>
      </c>
      <c r="O23" s="34">
        <v>0</v>
      </c>
      <c r="P23" s="34"/>
      <c r="Q23" s="34">
        <f t="shared" si="6"/>
        <v>0</v>
      </c>
    </row>
    <row r="24" spans="1:17" ht="35.450000000000003" hidden="1" customHeight="1">
      <c r="A24" s="76"/>
      <c r="B24" s="89"/>
      <c r="C24" s="89"/>
      <c r="D24" s="66">
        <v>6</v>
      </c>
      <c r="E24" s="89"/>
      <c r="F24" s="85"/>
      <c r="G24" s="15" t="s">
        <v>17</v>
      </c>
      <c r="H24" s="58" t="s">
        <v>19</v>
      </c>
      <c r="I24" s="41">
        <v>611</v>
      </c>
      <c r="J24" s="36">
        <v>982.66</v>
      </c>
      <c r="K24" s="36">
        <v>0</v>
      </c>
      <c r="L24" s="36">
        <v>0</v>
      </c>
      <c r="M24" s="34">
        <v>0</v>
      </c>
      <c r="N24" s="34">
        <v>0</v>
      </c>
      <c r="O24" s="34">
        <v>0</v>
      </c>
      <c r="P24" s="34"/>
      <c r="Q24" s="34"/>
    </row>
    <row r="25" spans="1:17" ht="35.450000000000003" hidden="1" customHeight="1">
      <c r="A25" s="76"/>
      <c r="B25" s="89"/>
      <c r="C25" s="89"/>
      <c r="D25" s="66">
        <v>7</v>
      </c>
      <c r="E25" s="89"/>
      <c r="F25" s="85"/>
      <c r="G25" s="15" t="s">
        <v>17</v>
      </c>
      <c r="H25" s="58" t="s">
        <v>20</v>
      </c>
      <c r="I25" s="41">
        <v>611.61199999999997</v>
      </c>
      <c r="J25" s="36"/>
      <c r="K25" s="36"/>
      <c r="L25" s="36">
        <v>0</v>
      </c>
      <c r="M25" s="34">
        <v>0</v>
      </c>
      <c r="N25" s="34">
        <v>0</v>
      </c>
      <c r="O25" s="34">
        <v>0</v>
      </c>
      <c r="P25" s="34"/>
      <c r="Q25" s="34">
        <f t="shared" si="6"/>
        <v>0</v>
      </c>
    </row>
    <row r="26" spans="1:17" ht="35.450000000000003" hidden="1" customHeight="1">
      <c r="A26" s="76"/>
      <c r="B26" s="89"/>
      <c r="C26" s="89"/>
      <c r="D26" s="66">
        <v>8</v>
      </c>
      <c r="E26" s="89"/>
      <c r="F26" s="85"/>
      <c r="G26" s="15" t="s">
        <v>17</v>
      </c>
      <c r="H26" s="58" t="s">
        <v>21</v>
      </c>
      <c r="I26" s="41">
        <v>611.61199999999997</v>
      </c>
      <c r="J26" s="36"/>
      <c r="K26" s="36"/>
      <c r="L26" s="36">
        <v>0</v>
      </c>
      <c r="M26" s="34">
        <v>0</v>
      </c>
      <c r="N26" s="34">
        <v>0</v>
      </c>
      <c r="O26" s="34">
        <v>0</v>
      </c>
      <c r="P26" s="34"/>
      <c r="Q26" s="34">
        <f t="shared" si="6"/>
        <v>0</v>
      </c>
    </row>
    <row r="27" spans="1:17" ht="35.450000000000003" hidden="1" customHeight="1">
      <c r="A27" s="76"/>
      <c r="B27" s="89"/>
      <c r="C27" s="89"/>
      <c r="D27" s="66">
        <v>9</v>
      </c>
      <c r="E27" s="89"/>
      <c r="F27" s="85"/>
      <c r="G27" s="15" t="s">
        <v>17</v>
      </c>
      <c r="H27" s="58" t="s">
        <v>85</v>
      </c>
      <c r="I27" s="41">
        <v>611</v>
      </c>
      <c r="J27" s="36">
        <v>0</v>
      </c>
      <c r="K27" s="36"/>
      <c r="L27" s="36"/>
      <c r="M27" s="34">
        <v>0</v>
      </c>
      <c r="N27" s="34"/>
      <c r="O27" s="34"/>
      <c r="P27" s="34"/>
      <c r="Q27" s="34">
        <f t="shared" si="6"/>
        <v>0</v>
      </c>
    </row>
    <row r="28" spans="1:17" ht="35.450000000000003" hidden="1" customHeight="1">
      <c r="A28" s="76"/>
      <c r="B28" s="89"/>
      <c r="C28" s="89"/>
      <c r="D28" s="66">
        <v>10</v>
      </c>
      <c r="E28" s="89"/>
      <c r="F28" s="85"/>
      <c r="G28" s="15" t="s">
        <v>17</v>
      </c>
      <c r="H28" s="58" t="s">
        <v>86</v>
      </c>
      <c r="I28" s="41">
        <v>611</v>
      </c>
      <c r="J28" s="36">
        <v>0</v>
      </c>
      <c r="K28" s="36"/>
      <c r="L28" s="36"/>
      <c r="M28" s="34"/>
      <c r="N28" s="34">
        <v>130.19999999999999</v>
      </c>
      <c r="O28" s="34">
        <v>130.19999999999999</v>
      </c>
      <c r="P28" s="34">
        <v>130.19999999999999</v>
      </c>
      <c r="Q28" s="34">
        <f>SUM(J28:P28)</f>
        <v>390.59999999999997</v>
      </c>
    </row>
    <row r="29" spans="1:17" ht="27.2" hidden="1" customHeight="1">
      <c r="A29" s="76"/>
      <c r="B29" s="89"/>
      <c r="C29" s="89"/>
      <c r="D29" s="66">
        <v>11</v>
      </c>
      <c r="E29" s="89"/>
      <c r="F29" s="85"/>
      <c r="G29" s="15" t="s">
        <v>17</v>
      </c>
      <c r="H29" s="58" t="s">
        <v>87</v>
      </c>
      <c r="I29" s="41">
        <v>611</v>
      </c>
      <c r="J29" s="36">
        <v>0</v>
      </c>
      <c r="K29" s="36"/>
      <c r="L29" s="36"/>
      <c r="M29" s="34">
        <v>0</v>
      </c>
      <c r="N29" s="34">
        <v>0</v>
      </c>
      <c r="O29" s="34">
        <v>0</v>
      </c>
      <c r="P29" s="34"/>
      <c r="Q29" s="34">
        <f t="shared" si="6"/>
        <v>0</v>
      </c>
    </row>
    <row r="30" spans="1:17" ht="27.2" hidden="1" customHeight="1">
      <c r="A30" s="76"/>
      <c r="B30" s="89"/>
      <c r="C30" s="89"/>
      <c r="D30" s="66">
        <v>12</v>
      </c>
      <c r="E30" s="89"/>
      <c r="F30" s="85"/>
      <c r="G30" s="15" t="s">
        <v>17</v>
      </c>
      <c r="H30" s="58" t="s">
        <v>22</v>
      </c>
      <c r="I30" s="41">
        <v>611</v>
      </c>
      <c r="J30" s="36"/>
      <c r="K30" s="36">
        <v>0</v>
      </c>
      <c r="L30" s="36">
        <v>0</v>
      </c>
      <c r="M30" s="34">
        <v>0</v>
      </c>
      <c r="N30" s="34">
        <v>0</v>
      </c>
      <c r="O30" s="34">
        <v>0</v>
      </c>
      <c r="P30" s="34"/>
      <c r="Q30" s="34">
        <f t="shared" si="6"/>
        <v>0</v>
      </c>
    </row>
    <row r="31" spans="1:17" ht="27.2" hidden="1" customHeight="1">
      <c r="A31" s="76"/>
      <c r="B31" s="89"/>
      <c r="C31" s="89"/>
      <c r="D31" s="66">
        <v>13</v>
      </c>
      <c r="E31" s="89"/>
      <c r="F31" s="85"/>
      <c r="G31" s="15" t="s">
        <v>17</v>
      </c>
      <c r="H31" s="58" t="s">
        <v>23</v>
      </c>
      <c r="I31" s="41">
        <v>611</v>
      </c>
      <c r="J31" s="36">
        <v>0</v>
      </c>
      <c r="K31" s="36"/>
      <c r="L31" s="36">
        <v>0</v>
      </c>
      <c r="M31" s="34">
        <v>0</v>
      </c>
      <c r="N31" s="34">
        <v>0</v>
      </c>
      <c r="O31" s="34">
        <v>0</v>
      </c>
      <c r="P31" s="34"/>
      <c r="Q31" s="34">
        <f t="shared" si="6"/>
        <v>0</v>
      </c>
    </row>
    <row r="32" spans="1:17" ht="27.2" hidden="1" customHeight="1">
      <c r="A32" s="76"/>
      <c r="B32" s="89"/>
      <c r="C32" s="89"/>
      <c r="D32" s="66">
        <v>14</v>
      </c>
      <c r="E32" s="89"/>
      <c r="F32" s="85"/>
      <c r="G32" s="15" t="s">
        <v>17</v>
      </c>
      <c r="H32" s="58" t="s">
        <v>24</v>
      </c>
      <c r="I32" s="41">
        <v>611</v>
      </c>
      <c r="J32" s="36">
        <v>0</v>
      </c>
      <c r="K32" s="36"/>
      <c r="L32" s="36">
        <v>0</v>
      </c>
      <c r="M32" s="34">
        <v>0</v>
      </c>
      <c r="N32" s="34">
        <v>0</v>
      </c>
      <c r="O32" s="34">
        <v>0</v>
      </c>
      <c r="P32" s="34"/>
      <c r="Q32" s="34">
        <f t="shared" si="6"/>
        <v>0</v>
      </c>
    </row>
    <row r="33" spans="1:18" ht="27.2" hidden="1" customHeight="1">
      <c r="A33" s="76"/>
      <c r="B33" s="89"/>
      <c r="C33" s="89"/>
      <c r="D33" s="66">
        <v>15</v>
      </c>
      <c r="E33" s="89"/>
      <c r="F33" s="85"/>
      <c r="G33" s="15" t="s">
        <v>17</v>
      </c>
      <c r="H33" s="58" t="s">
        <v>102</v>
      </c>
      <c r="I33" s="41" t="s">
        <v>88</v>
      </c>
      <c r="J33" s="36">
        <v>0</v>
      </c>
      <c r="K33" s="36">
        <v>0</v>
      </c>
      <c r="L33" s="36">
        <f>1000-1000</f>
        <v>0</v>
      </c>
      <c r="M33" s="34">
        <v>0</v>
      </c>
      <c r="N33" s="34">
        <v>0</v>
      </c>
      <c r="O33" s="34">
        <v>0</v>
      </c>
      <c r="P33" s="34"/>
      <c r="Q33" s="34">
        <f t="shared" si="6"/>
        <v>0</v>
      </c>
      <c r="R33" s="6"/>
    </row>
    <row r="34" spans="1:18" ht="27.2" hidden="1" customHeight="1">
      <c r="A34" s="76"/>
      <c r="B34" s="89"/>
      <c r="C34" s="89"/>
      <c r="D34" s="66">
        <v>16</v>
      </c>
      <c r="E34" s="89"/>
      <c r="F34" s="85"/>
      <c r="G34" s="15" t="s">
        <v>17</v>
      </c>
      <c r="H34" s="58" t="s">
        <v>104</v>
      </c>
      <c r="I34" s="41">
        <v>611</v>
      </c>
      <c r="J34" s="36">
        <v>0</v>
      </c>
      <c r="K34" s="36">
        <v>0</v>
      </c>
      <c r="L34" s="36"/>
      <c r="M34" s="34">
        <v>0</v>
      </c>
      <c r="N34" s="34">
        <v>0</v>
      </c>
      <c r="O34" s="34">
        <v>0</v>
      </c>
      <c r="P34" s="34"/>
      <c r="Q34" s="34">
        <f t="shared" si="6"/>
        <v>0</v>
      </c>
    </row>
    <row r="35" spans="1:18" ht="27.2" hidden="1" customHeight="1">
      <c r="A35" s="76"/>
      <c r="B35" s="89"/>
      <c r="C35" s="89"/>
      <c r="D35" s="66">
        <v>17</v>
      </c>
      <c r="E35" s="89"/>
      <c r="F35" s="85"/>
      <c r="G35" s="15" t="s">
        <v>17</v>
      </c>
      <c r="H35" s="60" t="s">
        <v>108</v>
      </c>
      <c r="I35" s="43">
        <v>611.61199999999997</v>
      </c>
      <c r="J35" s="36">
        <v>0</v>
      </c>
      <c r="K35" s="44"/>
      <c r="L35" s="36"/>
      <c r="M35" s="34"/>
      <c r="N35" s="34">
        <v>1200.53</v>
      </c>
      <c r="O35" s="34">
        <v>1200.53</v>
      </c>
      <c r="P35" s="34">
        <v>1200.53</v>
      </c>
      <c r="Q35" s="34">
        <f>SUM(J35:P35)</f>
        <v>3601.59</v>
      </c>
    </row>
    <row r="36" spans="1:18" ht="27.2" hidden="1" customHeight="1">
      <c r="A36" s="76"/>
      <c r="B36" s="89"/>
      <c r="C36" s="89"/>
      <c r="D36" s="66">
        <v>18</v>
      </c>
      <c r="E36" s="89"/>
      <c r="F36" s="85"/>
      <c r="G36" s="15" t="s">
        <v>17</v>
      </c>
      <c r="H36" s="58" t="s">
        <v>109</v>
      </c>
      <c r="I36" s="43" t="s">
        <v>88</v>
      </c>
      <c r="J36" s="36">
        <v>0</v>
      </c>
      <c r="K36" s="44">
        <v>0</v>
      </c>
      <c r="L36" s="36"/>
      <c r="M36" s="34">
        <v>0</v>
      </c>
      <c r="N36" s="34">
        <v>0</v>
      </c>
      <c r="O36" s="34">
        <v>0</v>
      </c>
      <c r="P36" s="34"/>
      <c r="Q36" s="34">
        <f t="shared" si="6"/>
        <v>0</v>
      </c>
    </row>
    <row r="37" spans="1:18" ht="27.2" hidden="1" customHeight="1">
      <c r="A37" s="76"/>
      <c r="B37" s="89"/>
      <c r="C37" s="89"/>
      <c r="D37" s="66">
        <v>19</v>
      </c>
      <c r="E37" s="89"/>
      <c r="F37" s="85"/>
      <c r="G37" s="15" t="s">
        <v>17</v>
      </c>
      <c r="H37" s="58" t="s">
        <v>110</v>
      </c>
      <c r="I37" s="43">
        <v>612</v>
      </c>
      <c r="J37" s="36">
        <v>0</v>
      </c>
      <c r="K37" s="44">
        <v>0</v>
      </c>
      <c r="L37" s="36">
        <v>0</v>
      </c>
      <c r="M37" s="34">
        <v>0</v>
      </c>
      <c r="N37" s="34">
        <v>0</v>
      </c>
      <c r="O37" s="34">
        <v>0</v>
      </c>
      <c r="P37" s="34"/>
      <c r="Q37" s="34">
        <f t="shared" si="6"/>
        <v>0</v>
      </c>
    </row>
    <row r="38" spans="1:18" ht="27.2" hidden="1" customHeight="1">
      <c r="A38" s="76"/>
      <c r="B38" s="89"/>
      <c r="C38" s="89"/>
      <c r="D38" s="66">
        <v>20</v>
      </c>
      <c r="E38" s="89"/>
      <c r="F38" s="85"/>
      <c r="G38" s="15" t="s">
        <v>17</v>
      </c>
      <c r="H38" s="58" t="s">
        <v>111</v>
      </c>
      <c r="I38" s="43">
        <v>611</v>
      </c>
      <c r="J38" s="36">
        <v>0</v>
      </c>
      <c r="K38" s="44">
        <v>0</v>
      </c>
      <c r="L38" s="36"/>
      <c r="M38" s="34">
        <v>0</v>
      </c>
      <c r="N38" s="34">
        <v>0</v>
      </c>
      <c r="O38" s="34">
        <v>0</v>
      </c>
      <c r="P38" s="34"/>
      <c r="Q38" s="34">
        <f t="shared" si="6"/>
        <v>0</v>
      </c>
    </row>
    <row r="39" spans="1:18" ht="27.2" hidden="1" customHeight="1">
      <c r="A39" s="76"/>
      <c r="B39" s="89"/>
      <c r="C39" s="89"/>
      <c r="D39" s="66">
        <v>21</v>
      </c>
      <c r="E39" s="89"/>
      <c r="F39" s="85"/>
      <c r="G39" s="15" t="s">
        <v>17</v>
      </c>
      <c r="H39" s="58" t="s">
        <v>140</v>
      </c>
      <c r="I39" s="43">
        <v>611</v>
      </c>
      <c r="J39" s="36">
        <v>0</v>
      </c>
      <c r="K39" s="45">
        <v>0</v>
      </c>
      <c r="L39" s="36"/>
      <c r="M39" s="34"/>
      <c r="N39" s="34">
        <v>128.47999999999999</v>
      </c>
      <c r="O39" s="34">
        <v>128.47999999999999</v>
      </c>
      <c r="P39" s="34">
        <v>128.47999999999999</v>
      </c>
      <c r="Q39" s="34">
        <f t="shared" si="6"/>
        <v>385.43999999999994</v>
      </c>
    </row>
    <row r="40" spans="1:18" ht="27.2" hidden="1" customHeight="1">
      <c r="A40" s="76"/>
      <c r="B40" s="89"/>
      <c r="C40" s="89"/>
      <c r="D40" s="66">
        <v>22</v>
      </c>
      <c r="E40" s="89"/>
      <c r="F40" s="85"/>
      <c r="G40" s="15" t="s">
        <v>17</v>
      </c>
      <c r="H40" s="58" t="s">
        <v>156</v>
      </c>
      <c r="I40" s="41">
        <v>611.61199999999997</v>
      </c>
      <c r="J40" s="36">
        <v>0</v>
      </c>
      <c r="K40" s="45">
        <v>0</v>
      </c>
      <c r="L40" s="36">
        <v>0</v>
      </c>
      <c r="M40" s="34"/>
      <c r="N40" s="34">
        <v>0</v>
      </c>
      <c r="O40" s="34">
        <v>0</v>
      </c>
      <c r="P40" s="34"/>
      <c r="Q40" s="34">
        <f t="shared" si="6"/>
        <v>0</v>
      </c>
    </row>
    <row r="41" spans="1:18" ht="27.2" hidden="1" customHeight="1">
      <c r="A41" s="76"/>
      <c r="B41" s="89"/>
      <c r="C41" s="89"/>
      <c r="D41" s="66">
        <v>23</v>
      </c>
      <c r="E41" s="89"/>
      <c r="F41" s="85"/>
      <c r="G41" s="15" t="s">
        <v>17</v>
      </c>
      <c r="H41" s="58" t="s">
        <v>104</v>
      </c>
      <c r="I41" s="41">
        <v>611</v>
      </c>
      <c r="J41" s="36">
        <v>0</v>
      </c>
      <c r="K41" s="45">
        <v>0</v>
      </c>
      <c r="L41" s="36">
        <v>0</v>
      </c>
      <c r="M41" s="34">
        <v>0</v>
      </c>
      <c r="N41" s="34">
        <v>0</v>
      </c>
      <c r="O41" s="34">
        <v>0</v>
      </c>
      <c r="P41" s="34"/>
      <c r="Q41" s="34">
        <f t="shared" si="6"/>
        <v>0</v>
      </c>
    </row>
    <row r="42" spans="1:18" ht="27.2" hidden="1" customHeight="1">
      <c r="A42" s="76"/>
      <c r="B42" s="89"/>
      <c r="C42" s="89"/>
      <c r="D42" s="66">
        <v>24</v>
      </c>
      <c r="E42" s="89"/>
      <c r="F42" s="85"/>
      <c r="G42" s="15" t="s">
        <v>17</v>
      </c>
      <c r="H42" s="58" t="s">
        <v>102</v>
      </c>
      <c r="I42" s="41" t="s">
        <v>88</v>
      </c>
      <c r="J42" s="36">
        <v>0</v>
      </c>
      <c r="K42" s="45">
        <v>0</v>
      </c>
      <c r="L42" s="36">
        <v>0</v>
      </c>
      <c r="M42" s="34"/>
      <c r="N42" s="34">
        <v>1536</v>
      </c>
      <c r="O42" s="34">
        <v>1536</v>
      </c>
      <c r="P42" s="34">
        <v>1536</v>
      </c>
      <c r="Q42" s="34">
        <f>SUM(J42:P42)</f>
        <v>4608</v>
      </c>
    </row>
    <row r="43" spans="1:18" ht="27.2" hidden="1" customHeight="1">
      <c r="A43" s="76"/>
      <c r="B43" s="89"/>
      <c r="C43" s="89"/>
      <c r="D43" s="66">
        <v>25</v>
      </c>
      <c r="E43" s="89"/>
      <c r="F43" s="85"/>
      <c r="G43" s="15" t="s">
        <v>17</v>
      </c>
      <c r="H43" s="58" t="s">
        <v>135</v>
      </c>
      <c r="I43" s="41">
        <v>611</v>
      </c>
      <c r="J43" s="36">
        <v>0</v>
      </c>
      <c r="K43" s="45">
        <v>0</v>
      </c>
      <c r="L43" s="36">
        <v>0</v>
      </c>
      <c r="M43" s="34"/>
      <c r="N43" s="34">
        <v>0</v>
      </c>
      <c r="O43" s="34">
        <v>0</v>
      </c>
      <c r="P43" s="34"/>
      <c r="Q43" s="34">
        <f t="shared" si="6"/>
        <v>0</v>
      </c>
    </row>
    <row r="44" spans="1:18" ht="27.2" hidden="1" customHeight="1">
      <c r="A44" s="76"/>
      <c r="B44" s="89"/>
      <c r="C44" s="89"/>
      <c r="D44" s="66">
        <v>26</v>
      </c>
      <c r="E44" s="89"/>
      <c r="F44" s="85"/>
      <c r="G44" s="15" t="s">
        <v>17</v>
      </c>
      <c r="H44" s="58" t="s">
        <v>143</v>
      </c>
      <c r="I44" s="41">
        <v>611</v>
      </c>
      <c r="J44" s="36">
        <v>0</v>
      </c>
      <c r="K44" s="45">
        <v>0</v>
      </c>
      <c r="L44" s="36">
        <v>0</v>
      </c>
      <c r="M44" s="34"/>
      <c r="N44" s="34">
        <v>646</v>
      </c>
      <c r="O44" s="34">
        <v>646</v>
      </c>
      <c r="P44" s="34">
        <v>646</v>
      </c>
      <c r="Q44" s="34">
        <f t="shared" si="6"/>
        <v>1938</v>
      </c>
    </row>
    <row r="45" spans="1:18" ht="27.2" hidden="1" customHeight="1">
      <c r="A45" s="76"/>
      <c r="B45" s="89"/>
      <c r="C45" s="89"/>
      <c r="D45" s="66">
        <v>27</v>
      </c>
      <c r="E45" s="89"/>
      <c r="F45" s="85"/>
      <c r="G45" s="15" t="s">
        <v>17</v>
      </c>
      <c r="H45" s="58" t="s">
        <v>148</v>
      </c>
      <c r="I45" s="41">
        <v>611.61199999999997</v>
      </c>
      <c r="J45" s="36">
        <v>0</v>
      </c>
      <c r="K45" s="45">
        <v>0</v>
      </c>
      <c r="L45" s="36">
        <v>0</v>
      </c>
      <c r="M45" s="34"/>
      <c r="N45" s="34">
        <v>124.2</v>
      </c>
      <c r="O45" s="34">
        <v>124.2</v>
      </c>
      <c r="P45" s="34">
        <v>124.2</v>
      </c>
      <c r="Q45" s="34">
        <f t="shared" si="6"/>
        <v>372.6</v>
      </c>
    </row>
    <row r="46" spans="1:18" ht="27.2" hidden="1" customHeight="1">
      <c r="A46" s="76"/>
      <c r="B46" s="89"/>
      <c r="C46" s="89"/>
      <c r="D46" s="66">
        <v>28</v>
      </c>
      <c r="E46" s="89"/>
      <c r="F46" s="85"/>
      <c r="G46" s="15" t="s">
        <v>17</v>
      </c>
      <c r="H46" s="58" t="s">
        <v>148</v>
      </c>
      <c r="I46" s="41">
        <v>611</v>
      </c>
      <c r="J46" s="36">
        <v>0</v>
      </c>
      <c r="K46" s="45">
        <v>0</v>
      </c>
      <c r="L46" s="36">
        <v>0</v>
      </c>
      <c r="M46" s="34"/>
      <c r="N46" s="34">
        <v>6.9</v>
      </c>
      <c r="O46" s="34">
        <v>6.9</v>
      </c>
      <c r="P46" s="34">
        <v>6.9</v>
      </c>
      <c r="Q46" s="34">
        <f t="shared" si="6"/>
        <v>20.700000000000003</v>
      </c>
    </row>
    <row r="47" spans="1:18" ht="27.2" hidden="1" customHeight="1">
      <c r="A47" s="76"/>
      <c r="B47" s="89"/>
      <c r="C47" s="89"/>
      <c r="D47" s="66">
        <v>29</v>
      </c>
      <c r="E47" s="89"/>
      <c r="F47" s="85"/>
      <c r="G47" s="15" t="s">
        <v>17</v>
      </c>
      <c r="H47" s="58" t="s">
        <v>149</v>
      </c>
      <c r="I47" s="41">
        <v>611</v>
      </c>
      <c r="J47" s="36"/>
      <c r="K47" s="45"/>
      <c r="L47" s="36"/>
      <c r="M47" s="34"/>
      <c r="N47" s="34"/>
      <c r="O47" s="34"/>
      <c r="P47" s="34"/>
      <c r="Q47" s="34">
        <f>SUM(J47:P47)</f>
        <v>0</v>
      </c>
    </row>
    <row r="48" spans="1:18" ht="27.2" hidden="1" customHeight="1">
      <c r="A48" s="76"/>
      <c r="B48" s="89"/>
      <c r="C48" s="89"/>
      <c r="D48" s="66">
        <v>30</v>
      </c>
      <c r="E48" s="89"/>
      <c r="F48" s="85"/>
      <c r="G48" s="15" t="s">
        <v>17</v>
      </c>
      <c r="H48" s="58" t="s">
        <v>145</v>
      </c>
      <c r="I48" s="41" t="s">
        <v>144</v>
      </c>
      <c r="J48" s="36"/>
      <c r="K48" s="46"/>
      <c r="L48" s="36"/>
      <c r="M48" s="34"/>
      <c r="N48" s="34"/>
      <c r="O48" s="34"/>
      <c r="P48" s="34"/>
      <c r="Q48" s="34">
        <f t="shared" si="6"/>
        <v>0</v>
      </c>
    </row>
    <row r="49" spans="1:17" ht="27.2" hidden="1" customHeight="1">
      <c r="A49" s="77"/>
      <c r="B49" s="93"/>
      <c r="C49" s="93"/>
      <c r="D49" s="66">
        <v>31</v>
      </c>
      <c r="E49" s="93"/>
      <c r="F49" s="86"/>
      <c r="G49" s="32" t="s">
        <v>17</v>
      </c>
      <c r="H49" s="59" t="s">
        <v>169</v>
      </c>
      <c r="I49" s="47" t="s">
        <v>170</v>
      </c>
      <c r="J49" s="36"/>
      <c r="K49" s="46"/>
      <c r="L49" s="36"/>
      <c r="M49" s="34"/>
      <c r="N49" s="34">
        <v>400</v>
      </c>
      <c r="O49" s="34">
        <v>400</v>
      </c>
      <c r="P49" s="34">
        <v>400</v>
      </c>
      <c r="Q49" s="34">
        <f t="shared" si="6"/>
        <v>1200</v>
      </c>
    </row>
    <row r="50" spans="1:17" ht="28.5" hidden="1" customHeight="1">
      <c r="A50" s="74">
        <v>4</v>
      </c>
      <c r="B50" s="88" t="s">
        <v>25</v>
      </c>
      <c r="C50" s="88" t="s">
        <v>26</v>
      </c>
      <c r="D50" s="66">
        <v>1</v>
      </c>
      <c r="E50" s="17" t="s">
        <v>27</v>
      </c>
      <c r="F50" s="15" t="s">
        <v>10</v>
      </c>
      <c r="G50" s="15" t="s">
        <v>9</v>
      </c>
      <c r="H50" s="48" t="s">
        <v>9</v>
      </c>
      <c r="I50" s="41" t="s">
        <v>9</v>
      </c>
      <c r="J50" s="35">
        <f>J51+J52+J53+J54+J55+J57+J64</f>
        <v>0</v>
      </c>
      <c r="K50" s="35">
        <f>K51+K52+K53+K54+K55+K57+K64</f>
        <v>0</v>
      </c>
      <c r="L50" s="35">
        <f>SUM(L51:L59)+L64</f>
        <v>0</v>
      </c>
      <c r="M50" s="35" t="e">
        <f>M51+M52+M53+M54+M55+M56+M57+M58+M59+M60+M61+#REF!+#REF!+M62+M63+M64</f>
        <v>#REF!</v>
      </c>
      <c r="N50" s="35">
        <f>N51+N52+N53+N54+N55+N56+N57+N58+N59+N60+N61+N62+N63+N64</f>
        <v>2595.3799999999997</v>
      </c>
      <c r="O50" s="35">
        <f t="shared" ref="O50:Q50" si="7">O51+O52+O53+O54+O55+O56+O57+O58+O59+O60+O61+O62+O63+O64</f>
        <v>2595.3799999999997</v>
      </c>
      <c r="P50" s="35">
        <f t="shared" si="7"/>
        <v>2595.3799999999997</v>
      </c>
      <c r="Q50" s="35">
        <f t="shared" si="7"/>
        <v>7486.1399999999994</v>
      </c>
    </row>
    <row r="51" spans="1:17" ht="33" hidden="1" customHeight="1">
      <c r="A51" s="74"/>
      <c r="B51" s="89"/>
      <c r="C51" s="89"/>
      <c r="D51" s="66">
        <v>2</v>
      </c>
      <c r="E51" s="88" t="s">
        <v>128</v>
      </c>
      <c r="F51" s="84" t="s">
        <v>10</v>
      </c>
      <c r="G51" s="15" t="s">
        <v>17</v>
      </c>
      <c r="H51" s="58" t="s">
        <v>89</v>
      </c>
      <c r="I51" s="41">
        <v>611.61199999999997</v>
      </c>
      <c r="J51" s="36"/>
      <c r="K51" s="36"/>
      <c r="L51" s="36"/>
      <c r="M51" s="34"/>
      <c r="N51" s="34">
        <v>1911.52</v>
      </c>
      <c r="O51" s="34">
        <v>1911.52</v>
      </c>
      <c r="P51" s="34">
        <v>1911.52</v>
      </c>
      <c r="Q51" s="34">
        <f t="shared" si="6"/>
        <v>5734.5599999999995</v>
      </c>
    </row>
    <row r="52" spans="1:17" ht="30.75" hidden="1" customHeight="1">
      <c r="A52" s="74"/>
      <c r="B52" s="89"/>
      <c r="C52" s="89"/>
      <c r="D52" s="66">
        <v>3</v>
      </c>
      <c r="E52" s="89"/>
      <c r="F52" s="85"/>
      <c r="G52" s="15" t="s">
        <v>17</v>
      </c>
      <c r="H52" s="58" t="s">
        <v>84</v>
      </c>
      <c r="I52" s="41">
        <v>611</v>
      </c>
      <c r="J52" s="36"/>
      <c r="K52" s="36"/>
      <c r="L52" s="36"/>
      <c r="M52" s="34"/>
      <c r="N52" s="34"/>
      <c r="O52" s="34"/>
      <c r="P52" s="34"/>
      <c r="Q52" s="34">
        <f>SUM(J52:P52)</f>
        <v>0</v>
      </c>
    </row>
    <row r="53" spans="1:17" ht="23.25" hidden="1" customHeight="1">
      <c r="A53" s="74"/>
      <c r="B53" s="89"/>
      <c r="C53" s="89"/>
      <c r="D53" s="66">
        <v>4</v>
      </c>
      <c r="E53" s="89"/>
      <c r="F53" s="85"/>
      <c r="G53" s="15" t="s">
        <v>17</v>
      </c>
      <c r="H53" s="58" t="s">
        <v>28</v>
      </c>
      <c r="I53" s="41">
        <v>612</v>
      </c>
      <c r="J53" s="36"/>
      <c r="K53" s="36">
        <v>0</v>
      </c>
      <c r="L53" s="36">
        <v>0</v>
      </c>
      <c r="M53" s="34">
        <v>0</v>
      </c>
      <c r="N53" s="34">
        <v>0</v>
      </c>
      <c r="O53" s="34">
        <v>0</v>
      </c>
      <c r="P53" s="34"/>
      <c r="Q53" s="34">
        <f t="shared" si="6"/>
        <v>0</v>
      </c>
    </row>
    <row r="54" spans="1:17" ht="23.25" hidden="1" customHeight="1">
      <c r="A54" s="74"/>
      <c r="B54" s="89"/>
      <c r="C54" s="89"/>
      <c r="D54" s="66">
        <v>5</v>
      </c>
      <c r="E54" s="89"/>
      <c r="F54" s="85"/>
      <c r="G54" s="15" t="s">
        <v>17</v>
      </c>
      <c r="H54" s="58" t="s">
        <v>19</v>
      </c>
      <c r="I54" s="41">
        <v>611</v>
      </c>
      <c r="J54" s="36"/>
      <c r="K54" s="36">
        <v>0</v>
      </c>
      <c r="L54" s="36">
        <v>0</v>
      </c>
      <c r="M54" s="34">
        <v>0</v>
      </c>
      <c r="N54" s="34">
        <v>0</v>
      </c>
      <c r="O54" s="34">
        <v>0</v>
      </c>
      <c r="P54" s="34"/>
      <c r="Q54" s="34">
        <f t="shared" si="6"/>
        <v>0</v>
      </c>
    </row>
    <row r="55" spans="1:17" ht="33" hidden="1" customHeight="1">
      <c r="A55" s="74"/>
      <c r="B55" s="89"/>
      <c r="C55" s="89"/>
      <c r="D55" s="66">
        <v>6</v>
      </c>
      <c r="E55" s="89"/>
      <c r="F55" s="85"/>
      <c r="G55" s="15" t="s">
        <v>17</v>
      </c>
      <c r="H55" s="58" t="s">
        <v>108</v>
      </c>
      <c r="I55" s="41">
        <v>611.61199999999997</v>
      </c>
      <c r="J55" s="36">
        <v>0</v>
      </c>
      <c r="K55" s="36"/>
      <c r="L55" s="36"/>
      <c r="M55" s="34"/>
      <c r="N55" s="34">
        <v>253.14</v>
      </c>
      <c r="O55" s="34">
        <v>253.14</v>
      </c>
      <c r="P55" s="34">
        <v>253.14</v>
      </c>
      <c r="Q55" s="34">
        <f t="shared" si="6"/>
        <v>759.42</v>
      </c>
    </row>
    <row r="56" spans="1:17" ht="18.75" hidden="1" customHeight="1">
      <c r="A56" s="74"/>
      <c r="B56" s="89"/>
      <c r="C56" s="89"/>
      <c r="D56" s="66">
        <v>7</v>
      </c>
      <c r="E56" s="89"/>
      <c r="F56" s="85"/>
      <c r="G56" s="15" t="s">
        <v>17</v>
      </c>
      <c r="H56" s="59" t="s">
        <v>103</v>
      </c>
      <c r="I56" s="41">
        <v>611</v>
      </c>
      <c r="J56" s="36">
        <v>0</v>
      </c>
      <c r="K56" s="36">
        <v>0</v>
      </c>
      <c r="L56" s="36"/>
      <c r="M56" s="34"/>
      <c r="N56" s="34">
        <v>0</v>
      </c>
      <c r="O56" s="34">
        <v>0</v>
      </c>
      <c r="P56" s="34"/>
      <c r="Q56" s="34">
        <f t="shared" si="6"/>
        <v>0</v>
      </c>
    </row>
    <row r="57" spans="1:17" ht="18.75" hidden="1" customHeight="1">
      <c r="A57" s="74"/>
      <c r="B57" s="89"/>
      <c r="C57" s="89"/>
      <c r="D57" s="66">
        <v>8</v>
      </c>
      <c r="E57" s="89"/>
      <c r="F57" s="85"/>
      <c r="G57" s="15" t="s">
        <v>17</v>
      </c>
      <c r="H57" s="58" t="s">
        <v>22</v>
      </c>
      <c r="I57" s="41">
        <v>611</v>
      </c>
      <c r="J57" s="36"/>
      <c r="K57" s="36">
        <v>0</v>
      </c>
      <c r="L57" s="36">
        <v>0</v>
      </c>
      <c r="M57" s="34">
        <v>0</v>
      </c>
      <c r="N57" s="34">
        <v>0</v>
      </c>
      <c r="O57" s="34">
        <v>0</v>
      </c>
      <c r="P57" s="34"/>
      <c r="Q57" s="34">
        <f t="shared" si="6"/>
        <v>0</v>
      </c>
    </row>
    <row r="58" spans="1:17" ht="18.75" hidden="1" customHeight="1">
      <c r="A58" s="74"/>
      <c r="B58" s="89"/>
      <c r="C58" s="89"/>
      <c r="D58" s="66">
        <v>9</v>
      </c>
      <c r="E58" s="89"/>
      <c r="F58" s="85"/>
      <c r="G58" s="15" t="s">
        <v>17</v>
      </c>
      <c r="H58" s="58" t="s">
        <v>112</v>
      </c>
      <c r="I58" s="41">
        <v>611</v>
      </c>
      <c r="J58" s="36">
        <v>0</v>
      </c>
      <c r="K58" s="36">
        <v>0</v>
      </c>
      <c r="L58" s="36">
        <v>0</v>
      </c>
      <c r="M58" s="34"/>
      <c r="N58" s="34">
        <v>0</v>
      </c>
      <c r="O58" s="34">
        <v>0</v>
      </c>
      <c r="P58" s="34"/>
      <c r="Q58" s="34">
        <f t="shared" si="6"/>
        <v>0</v>
      </c>
    </row>
    <row r="59" spans="1:17" ht="18.75" hidden="1" customHeight="1">
      <c r="A59" s="74"/>
      <c r="B59" s="89"/>
      <c r="C59" s="89"/>
      <c r="D59" s="66">
        <v>10</v>
      </c>
      <c r="E59" s="89"/>
      <c r="F59" s="85"/>
      <c r="G59" s="15" t="s">
        <v>17</v>
      </c>
      <c r="H59" s="58" t="s">
        <v>102</v>
      </c>
      <c r="I59" s="41">
        <v>611</v>
      </c>
      <c r="J59" s="36">
        <v>0</v>
      </c>
      <c r="K59" s="36">
        <v>0</v>
      </c>
      <c r="L59" s="36">
        <v>0</v>
      </c>
      <c r="M59" s="34">
        <v>0</v>
      </c>
      <c r="N59" s="34"/>
      <c r="O59" s="34"/>
      <c r="P59" s="34"/>
      <c r="Q59" s="34">
        <f t="shared" si="6"/>
        <v>0</v>
      </c>
    </row>
    <row r="60" spans="1:17" ht="18.75" hidden="1" customHeight="1">
      <c r="A60" s="74"/>
      <c r="B60" s="89"/>
      <c r="C60" s="89"/>
      <c r="D60" s="66">
        <v>11</v>
      </c>
      <c r="E60" s="89"/>
      <c r="F60" s="85"/>
      <c r="G60" s="15" t="s">
        <v>17</v>
      </c>
      <c r="H60" s="58" t="s">
        <v>140</v>
      </c>
      <c r="I60" s="41">
        <v>611</v>
      </c>
      <c r="J60" s="36">
        <v>0</v>
      </c>
      <c r="K60" s="36">
        <v>0</v>
      </c>
      <c r="L60" s="36">
        <v>0</v>
      </c>
      <c r="M60" s="34"/>
      <c r="N60" s="34">
        <v>23.72</v>
      </c>
      <c r="O60" s="34">
        <v>23.72</v>
      </c>
      <c r="P60" s="34">
        <v>23.72</v>
      </c>
      <c r="Q60" s="34">
        <f>SUM(J60:P60)</f>
        <v>71.16</v>
      </c>
    </row>
    <row r="61" spans="1:17" ht="18.75" hidden="1" customHeight="1">
      <c r="A61" s="74"/>
      <c r="B61" s="89"/>
      <c r="C61" s="89"/>
      <c r="D61" s="66">
        <v>12</v>
      </c>
      <c r="E61" s="89"/>
      <c r="F61" s="85"/>
      <c r="G61" s="15" t="s">
        <v>17</v>
      </c>
      <c r="H61" s="58" t="s">
        <v>143</v>
      </c>
      <c r="I61" s="41">
        <v>611</v>
      </c>
      <c r="J61" s="36">
        <v>0</v>
      </c>
      <c r="K61" s="36">
        <v>0</v>
      </c>
      <c r="L61" s="36">
        <v>0</v>
      </c>
      <c r="M61" s="34"/>
      <c r="N61" s="34">
        <v>107</v>
      </c>
      <c r="O61" s="34">
        <v>107</v>
      </c>
      <c r="P61" s="34">
        <v>107</v>
      </c>
      <c r="Q61" s="34">
        <f t="shared" si="6"/>
        <v>321</v>
      </c>
    </row>
    <row r="62" spans="1:17" ht="18.75" hidden="1" customHeight="1">
      <c r="A62" s="74"/>
      <c r="B62" s="89"/>
      <c r="C62" s="89"/>
      <c r="D62" s="66">
        <v>13</v>
      </c>
      <c r="E62" s="89"/>
      <c r="F62" s="85"/>
      <c r="G62" s="22" t="s">
        <v>17</v>
      </c>
      <c r="H62" s="58" t="s">
        <v>157</v>
      </c>
      <c r="I62" s="41">
        <v>611.61199999999997</v>
      </c>
      <c r="J62" s="36"/>
      <c r="K62" s="36"/>
      <c r="L62" s="36"/>
      <c r="M62" s="34"/>
      <c r="N62" s="34"/>
      <c r="O62" s="34"/>
      <c r="P62" s="34"/>
      <c r="Q62" s="34"/>
    </row>
    <row r="63" spans="1:17" ht="18.75" hidden="1" customHeight="1">
      <c r="A63" s="74"/>
      <c r="B63" s="89"/>
      <c r="C63" s="89"/>
      <c r="D63" s="66">
        <v>14</v>
      </c>
      <c r="E63" s="89"/>
      <c r="F63" s="85"/>
      <c r="G63" s="22" t="s">
        <v>17</v>
      </c>
      <c r="H63" s="58" t="s">
        <v>156</v>
      </c>
      <c r="I63" s="41">
        <v>611.61199999999997</v>
      </c>
      <c r="J63" s="36"/>
      <c r="K63" s="36"/>
      <c r="L63" s="36"/>
      <c r="M63" s="34"/>
      <c r="N63" s="34"/>
      <c r="O63" s="34"/>
      <c r="P63" s="34"/>
      <c r="Q63" s="34"/>
    </row>
    <row r="64" spans="1:17" ht="18.75" hidden="1" customHeight="1">
      <c r="A64" s="74"/>
      <c r="B64" s="93"/>
      <c r="C64" s="93"/>
      <c r="D64" s="66">
        <v>15</v>
      </c>
      <c r="E64" s="93"/>
      <c r="F64" s="86"/>
      <c r="G64" s="15" t="s">
        <v>17</v>
      </c>
      <c r="H64" s="58" t="s">
        <v>145</v>
      </c>
      <c r="I64" s="41" t="s">
        <v>144</v>
      </c>
      <c r="J64" s="36"/>
      <c r="K64" s="36"/>
      <c r="L64" s="36"/>
      <c r="M64" s="34"/>
      <c r="N64" s="34">
        <v>300</v>
      </c>
      <c r="O64" s="34">
        <v>300</v>
      </c>
      <c r="P64" s="34">
        <v>300</v>
      </c>
      <c r="Q64" s="34">
        <f t="shared" ref="Q64:Q68" si="8">J64+K64+L64+M64+N64+O64</f>
        <v>600</v>
      </c>
    </row>
    <row r="65" spans="1:17" ht="45" customHeight="1">
      <c r="A65" s="74">
        <v>3</v>
      </c>
      <c r="B65" s="94" t="s">
        <v>29</v>
      </c>
      <c r="C65" s="94" t="s">
        <v>30</v>
      </c>
      <c r="D65" s="3">
        <v>1</v>
      </c>
      <c r="E65" s="17" t="s">
        <v>125</v>
      </c>
      <c r="F65" s="15" t="s">
        <v>10</v>
      </c>
      <c r="G65" s="15" t="s">
        <v>9</v>
      </c>
      <c r="H65" s="48" t="s">
        <v>9</v>
      </c>
      <c r="I65" s="41" t="s">
        <v>9</v>
      </c>
      <c r="J65" s="35">
        <f>J66+J68</f>
        <v>0</v>
      </c>
      <c r="K65" s="35">
        <f>K66+K68</f>
        <v>0</v>
      </c>
      <c r="L65" s="35">
        <f>L66+L68</f>
        <v>0</v>
      </c>
      <c r="M65" s="35">
        <f>M66+M68+M67</f>
        <v>0</v>
      </c>
      <c r="N65" s="35">
        <f>N66+N68+N67</f>
        <v>36258.68</v>
      </c>
      <c r="O65" s="35">
        <f t="shared" ref="O65:P65" si="9">O66+O68+O67</f>
        <v>36258.68</v>
      </c>
      <c r="P65" s="35">
        <f t="shared" si="9"/>
        <v>36258.68</v>
      </c>
      <c r="Q65" s="35">
        <f>N65+O65+P65</f>
        <v>108776.04000000001</v>
      </c>
    </row>
    <row r="66" spans="1:17" ht="65.25" customHeight="1">
      <c r="A66" s="74"/>
      <c r="B66" s="95"/>
      <c r="C66" s="95"/>
      <c r="D66" s="3">
        <v>2</v>
      </c>
      <c r="E66" s="17" t="s">
        <v>128</v>
      </c>
      <c r="F66" s="15" t="s">
        <v>10</v>
      </c>
      <c r="G66" s="15" t="s">
        <v>9</v>
      </c>
      <c r="H66" s="48" t="s">
        <v>9</v>
      </c>
      <c r="I66" s="41" t="s">
        <v>9</v>
      </c>
      <c r="J66" s="36">
        <f>J69+J86</f>
        <v>0</v>
      </c>
      <c r="K66" s="36">
        <f>K69+K86</f>
        <v>0</v>
      </c>
      <c r="L66" s="36">
        <f>L69+L86</f>
        <v>0</v>
      </c>
      <c r="M66" s="36"/>
      <c r="N66" s="36">
        <f>N69+N86</f>
        <v>33659.68</v>
      </c>
      <c r="O66" s="36">
        <f>O69+O86</f>
        <v>33659.68</v>
      </c>
      <c r="P66" s="36">
        <f>P69+P86</f>
        <v>33659.68</v>
      </c>
      <c r="Q66" s="36">
        <f>Q69+Q86</f>
        <v>100979.04000000001</v>
      </c>
    </row>
    <row r="67" spans="1:17" ht="38.25" customHeight="1">
      <c r="A67" s="74"/>
      <c r="B67" s="95"/>
      <c r="C67" s="95"/>
      <c r="D67" s="3">
        <v>3</v>
      </c>
      <c r="E67" s="18" t="s">
        <v>131</v>
      </c>
      <c r="F67" s="19">
        <v>133</v>
      </c>
      <c r="G67" s="15"/>
      <c r="H67" s="58"/>
      <c r="I67" s="41"/>
      <c r="J67" s="36">
        <v>0</v>
      </c>
      <c r="K67" s="36">
        <v>0</v>
      </c>
      <c r="L67" s="36">
        <v>0</v>
      </c>
      <c r="M67" s="36"/>
      <c r="N67" s="36">
        <f t="shared" ref="N67:Q67" si="10">N113</f>
        <v>2599</v>
      </c>
      <c r="O67" s="36">
        <f t="shared" si="10"/>
        <v>2599</v>
      </c>
      <c r="P67" s="36">
        <v>2599</v>
      </c>
      <c r="Q67" s="36">
        <f t="shared" si="10"/>
        <v>7797</v>
      </c>
    </row>
    <row r="68" spans="1:17" ht="58.5" customHeight="1">
      <c r="A68" s="74"/>
      <c r="B68" s="96"/>
      <c r="C68" s="96"/>
      <c r="D68" s="3">
        <v>4</v>
      </c>
      <c r="E68" s="17" t="s">
        <v>31</v>
      </c>
      <c r="F68" s="15">
        <v>131</v>
      </c>
      <c r="G68" s="15" t="s">
        <v>9</v>
      </c>
      <c r="H68" s="48" t="s">
        <v>9</v>
      </c>
      <c r="I68" s="41" t="s">
        <v>9</v>
      </c>
      <c r="J68" s="36">
        <f>J108+J109</f>
        <v>0</v>
      </c>
      <c r="K68" s="36">
        <f>K108</f>
        <v>0</v>
      </c>
      <c r="L68" s="36">
        <f>L108</f>
        <v>0</v>
      </c>
      <c r="M68" s="36">
        <f>M108</f>
        <v>0</v>
      </c>
      <c r="N68" s="36">
        <f>N108</f>
        <v>0</v>
      </c>
      <c r="O68" s="36">
        <v>0</v>
      </c>
      <c r="P68" s="36"/>
      <c r="Q68" s="34">
        <f t="shared" si="8"/>
        <v>0</v>
      </c>
    </row>
    <row r="69" spans="1:17" ht="32.25" hidden="1" customHeight="1">
      <c r="A69" s="74">
        <v>6</v>
      </c>
      <c r="B69" s="88" t="s">
        <v>15</v>
      </c>
      <c r="C69" s="88" t="s">
        <v>30</v>
      </c>
      <c r="D69" s="66">
        <v>1</v>
      </c>
      <c r="E69" s="17" t="s">
        <v>27</v>
      </c>
      <c r="F69" s="15" t="s">
        <v>10</v>
      </c>
      <c r="G69" s="15" t="s">
        <v>9</v>
      </c>
      <c r="H69" s="48" t="s">
        <v>9</v>
      </c>
      <c r="I69" s="41" t="s">
        <v>9</v>
      </c>
      <c r="J69" s="35">
        <f>J70+J71+J72+J73+J74+J75+J76+J77+J78+J80+J82</f>
        <v>0</v>
      </c>
      <c r="K69" s="35">
        <f>K70+K71+K72+K73+K74+K75+K76+K77+K78+K80+K82</f>
        <v>0</v>
      </c>
      <c r="L69" s="35">
        <f>SUM(L70:L81)+L82</f>
        <v>0</v>
      </c>
      <c r="M69" s="35" t="e">
        <f>M70+M71+M72+M73+M74+M75+M76+M77+M78+M79+M84+M80+M81+#REF!+M82+M83+#REF!+#REF!+M85+#REF!</f>
        <v>#REF!</v>
      </c>
      <c r="N69" s="35">
        <f>N70+N71+N72+N73+N74+N75+N76+N77+N78+N79+N80+N81+N82+N83</f>
        <v>8153.5599999999995</v>
      </c>
      <c r="O69" s="35">
        <f t="shared" ref="O69:Q69" si="11">O70+O71+O72+O73+O74+O75+O76+O77+O78+O79+O80+O81+O82+O83</f>
        <v>8153.5599999999995</v>
      </c>
      <c r="P69" s="35">
        <f t="shared" si="11"/>
        <v>8153.5599999999995</v>
      </c>
      <c r="Q69" s="35">
        <f t="shared" si="11"/>
        <v>24460.68</v>
      </c>
    </row>
    <row r="70" spans="1:17" ht="30.75" hidden="1" customHeight="1">
      <c r="A70" s="74"/>
      <c r="B70" s="89"/>
      <c r="C70" s="89"/>
      <c r="D70" s="66">
        <v>2</v>
      </c>
      <c r="E70" s="88" t="s">
        <v>128</v>
      </c>
      <c r="F70" s="88" t="s">
        <v>10</v>
      </c>
      <c r="G70" s="17" t="s">
        <v>17</v>
      </c>
      <c r="H70" s="58" t="s">
        <v>90</v>
      </c>
      <c r="I70" s="48">
        <v>621.62199999999996</v>
      </c>
      <c r="J70" s="34"/>
      <c r="K70" s="34"/>
      <c r="L70" s="34"/>
      <c r="M70" s="34"/>
      <c r="N70" s="34">
        <v>3875.73</v>
      </c>
      <c r="O70" s="34">
        <v>3875.73</v>
      </c>
      <c r="P70" s="34">
        <v>3875.73</v>
      </c>
      <c r="Q70" s="34">
        <f>J70+K70+L70+M70+N70+O70+P70</f>
        <v>11627.19</v>
      </c>
    </row>
    <row r="71" spans="1:17" ht="30.75" hidden="1" customHeight="1">
      <c r="A71" s="74"/>
      <c r="B71" s="89"/>
      <c r="C71" s="89"/>
      <c r="D71" s="66">
        <v>3</v>
      </c>
      <c r="E71" s="89"/>
      <c r="F71" s="89"/>
      <c r="G71" s="17" t="s">
        <v>17</v>
      </c>
      <c r="H71" s="58" t="s">
        <v>91</v>
      </c>
      <c r="I71" s="48">
        <v>621</v>
      </c>
      <c r="J71" s="34"/>
      <c r="K71" s="34"/>
      <c r="L71" s="34"/>
      <c r="M71" s="34"/>
      <c r="N71" s="34">
        <v>204</v>
      </c>
      <c r="O71" s="34">
        <v>204</v>
      </c>
      <c r="P71" s="34">
        <v>204</v>
      </c>
      <c r="Q71" s="34">
        <f>J71+K71+L71+M71+N71+O71+P71</f>
        <v>612</v>
      </c>
    </row>
    <row r="72" spans="1:17" ht="30.75" hidden="1" customHeight="1">
      <c r="A72" s="74"/>
      <c r="B72" s="89"/>
      <c r="C72" s="89"/>
      <c r="D72" s="66">
        <v>4</v>
      </c>
      <c r="E72" s="89"/>
      <c r="F72" s="89"/>
      <c r="G72" s="17" t="s">
        <v>17</v>
      </c>
      <c r="H72" s="58" t="s">
        <v>92</v>
      </c>
      <c r="I72" s="48">
        <v>621</v>
      </c>
      <c r="J72" s="34"/>
      <c r="K72" s="34"/>
      <c r="L72" s="34"/>
      <c r="M72" s="34"/>
      <c r="N72" s="34"/>
      <c r="O72" s="34"/>
      <c r="P72" s="34"/>
      <c r="Q72" s="34">
        <f t="shared" ref="Q72:Q85" si="12">J72+K72+L72+M72+N72+O72+P72</f>
        <v>0</v>
      </c>
    </row>
    <row r="73" spans="1:17" ht="23.25" hidden="1" customHeight="1">
      <c r="A73" s="74"/>
      <c r="B73" s="89"/>
      <c r="C73" s="89"/>
      <c r="D73" s="66">
        <v>5</v>
      </c>
      <c r="E73" s="89"/>
      <c r="F73" s="89"/>
      <c r="G73" s="17" t="s">
        <v>17</v>
      </c>
      <c r="H73" s="58" t="s">
        <v>32</v>
      </c>
      <c r="I73" s="48">
        <v>621</v>
      </c>
      <c r="J73" s="34"/>
      <c r="K73" s="34">
        <v>0</v>
      </c>
      <c r="L73" s="34">
        <v>0</v>
      </c>
      <c r="M73" s="34">
        <v>0</v>
      </c>
      <c r="N73" s="34">
        <v>0</v>
      </c>
      <c r="O73" s="34"/>
      <c r="P73" s="34"/>
      <c r="Q73" s="34">
        <f t="shared" si="12"/>
        <v>0</v>
      </c>
    </row>
    <row r="74" spans="1:17" ht="30.75" hidden="1" customHeight="1">
      <c r="A74" s="74"/>
      <c r="B74" s="89"/>
      <c r="C74" s="89"/>
      <c r="D74" s="66">
        <v>6</v>
      </c>
      <c r="E74" s="89"/>
      <c r="F74" s="89"/>
      <c r="G74" s="17" t="s">
        <v>17</v>
      </c>
      <c r="H74" s="58" t="s">
        <v>97</v>
      </c>
      <c r="I74" s="48">
        <v>621</v>
      </c>
      <c r="J74" s="34"/>
      <c r="K74" s="34"/>
      <c r="L74" s="34"/>
      <c r="M74" s="34"/>
      <c r="N74" s="34">
        <v>176.51</v>
      </c>
      <c r="O74" s="34">
        <v>176.51</v>
      </c>
      <c r="P74" s="34">
        <v>176.51</v>
      </c>
      <c r="Q74" s="34">
        <f t="shared" si="12"/>
        <v>529.53</v>
      </c>
    </row>
    <row r="75" spans="1:17" ht="23.25" hidden="1" customHeight="1">
      <c r="A75" s="74"/>
      <c r="B75" s="89"/>
      <c r="C75" s="89"/>
      <c r="D75" s="66">
        <v>7</v>
      </c>
      <c r="E75" s="89"/>
      <c r="F75" s="89"/>
      <c r="G75" s="17" t="s">
        <v>17</v>
      </c>
      <c r="H75" s="58" t="s">
        <v>33</v>
      </c>
      <c r="I75" s="48">
        <v>621</v>
      </c>
      <c r="J75" s="34"/>
      <c r="K75" s="34"/>
      <c r="L75" s="34">
        <v>0</v>
      </c>
      <c r="M75" s="34">
        <v>0</v>
      </c>
      <c r="N75" s="34">
        <v>0</v>
      </c>
      <c r="O75" s="34"/>
      <c r="P75" s="34"/>
      <c r="Q75" s="34">
        <f t="shared" si="12"/>
        <v>0</v>
      </c>
    </row>
    <row r="76" spans="1:17" ht="23.25" hidden="1" customHeight="1">
      <c r="A76" s="74"/>
      <c r="B76" s="89"/>
      <c r="C76" s="89"/>
      <c r="D76" s="66">
        <v>8</v>
      </c>
      <c r="E76" s="89"/>
      <c r="F76" s="89"/>
      <c r="G76" s="17" t="s">
        <v>17</v>
      </c>
      <c r="H76" s="58" t="s">
        <v>34</v>
      </c>
      <c r="I76" s="48">
        <v>621</v>
      </c>
      <c r="J76" s="34"/>
      <c r="K76" s="34">
        <v>0</v>
      </c>
      <c r="L76" s="34">
        <v>0</v>
      </c>
      <c r="M76" s="34">
        <v>0</v>
      </c>
      <c r="N76" s="34">
        <v>0</v>
      </c>
      <c r="O76" s="34"/>
      <c r="P76" s="34"/>
      <c r="Q76" s="34">
        <f t="shared" si="12"/>
        <v>0</v>
      </c>
    </row>
    <row r="77" spans="1:17" ht="23.25" hidden="1" customHeight="1">
      <c r="A77" s="74"/>
      <c r="B77" s="89"/>
      <c r="C77" s="89"/>
      <c r="D77" s="66">
        <v>9</v>
      </c>
      <c r="E77" s="89"/>
      <c r="F77" s="89"/>
      <c r="G77" s="17" t="s">
        <v>17</v>
      </c>
      <c r="H77" s="58" t="s">
        <v>35</v>
      </c>
      <c r="I77" s="48">
        <v>621</v>
      </c>
      <c r="J77" s="34"/>
      <c r="K77" s="34">
        <v>0</v>
      </c>
      <c r="L77" s="34">
        <v>0</v>
      </c>
      <c r="M77" s="34">
        <v>0</v>
      </c>
      <c r="N77" s="34">
        <v>0</v>
      </c>
      <c r="O77" s="34"/>
      <c r="P77" s="34"/>
      <c r="Q77" s="34">
        <f t="shared" si="12"/>
        <v>0</v>
      </c>
    </row>
    <row r="78" spans="1:17" ht="23.25" hidden="1" customHeight="1">
      <c r="A78" s="74"/>
      <c r="B78" s="89"/>
      <c r="C78" s="89"/>
      <c r="D78" s="66">
        <v>10</v>
      </c>
      <c r="E78" s="89"/>
      <c r="F78" s="89"/>
      <c r="G78" s="17" t="s">
        <v>17</v>
      </c>
      <c r="H78" s="58" t="s">
        <v>34</v>
      </c>
      <c r="I78" s="48">
        <v>621.62199999999996</v>
      </c>
      <c r="J78" s="34">
        <v>0</v>
      </c>
      <c r="K78" s="34"/>
      <c r="L78" s="34">
        <v>0</v>
      </c>
      <c r="M78" s="34">
        <v>0</v>
      </c>
      <c r="N78" s="34">
        <v>0</v>
      </c>
      <c r="O78" s="34"/>
      <c r="P78" s="34"/>
      <c r="Q78" s="34">
        <f t="shared" si="12"/>
        <v>0</v>
      </c>
    </row>
    <row r="79" spans="1:17" ht="30.75" hidden="1" customHeight="1">
      <c r="A79" s="74"/>
      <c r="B79" s="89"/>
      <c r="C79" s="89"/>
      <c r="D79" s="66">
        <v>11</v>
      </c>
      <c r="E79" s="89"/>
      <c r="F79" s="89"/>
      <c r="G79" s="15" t="s">
        <v>17</v>
      </c>
      <c r="H79" s="59" t="s">
        <v>105</v>
      </c>
      <c r="I79" s="48">
        <v>621</v>
      </c>
      <c r="J79" s="34">
        <v>0</v>
      </c>
      <c r="K79" s="34">
        <v>0</v>
      </c>
      <c r="L79" s="34"/>
      <c r="M79" s="34"/>
      <c r="N79" s="34">
        <v>0</v>
      </c>
      <c r="O79" s="34"/>
      <c r="P79" s="34"/>
      <c r="Q79" s="34">
        <f t="shared" si="12"/>
        <v>0</v>
      </c>
    </row>
    <row r="80" spans="1:17" ht="30.75" hidden="1" customHeight="1">
      <c r="A80" s="74"/>
      <c r="B80" s="89"/>
      <c r="C80" s="89"/>
      <c r="D80" s="66">
        <v>12</v>
      </c>
      <c r="E80" s="89"/>
      <c r="F80" s="89"/>
      <c r="G80" s="3" t="s">
        <v>17</v>
      </c>
      <c r="H80" s="60" t="s">
        <v>113</v>
      </c>
      <c r="I80" s="48">
        <v>621</v>
      </c>
      <c r="J80" s="34">
        <v>0</v>
      </c>
      <c r="K80" s="34"/>
      <c r="L80" s="34"/>
      <c r="M80" s="34"/>
      <c r="N80" s="34">
        <v>598.38</v>
      </c>
      <c r="O80" s="34">
        <v>598.38</v>
      </c>
      <c r="P80" s="34">
        <v>598.38</v>
      </c>
      <c r="Q80" s="34">
        <f t="shared" si="12"/>
        <v>1795.1399999999999</v>
      </c>
    </row>
    <row r="81" spans="1:18" s="13" customFormat="1" ht="24.75" hidden="1" customHeight="1">
      <c r="A81" s="74"/>
      <c r="B81" s="89"/>
      <c r="C81" s="89"/>
      <c r="D81" s="66">
        <v>13</v>
      </c>
      <c r="E81" s="89"/>
      <c r="F81" s="89"/>
      <c r="G81" s="17" t="s">
        <v>17</v>
      </c>
      <c r="H81" s="58" t="s">
        <v>114</v>
      </c>
      <c r="I81" s="48">
        <v>621</v>
      </c>
      <c r="J81" s="34">
        <v>0</v>
      </c>
      <c r="K81" s="34">
        <v>0</v>
      </c>
      <c r="L81" s="34"/>
      <c r="M81" s="34"/>
      <c r="N81" s="34"/>
      <c r="O81" s="34"/>
      <c r="P81" s="34"/>
      <c r="Q81" s="34">
        <f t="shared" si="12"/>
        <v>0</v>
      </c>
    </row>
    <row r="82" spans="1:18" s="13" customFormat="1" ht="24.75" hidden="1" customHeight="1">
      <c r="A82" s="74"/>
      <c r="B82" s="89"/>
      <c r="C82" s="89"/>
      <c r="D82" s="66">
        <v>14</v>
      </c>
      <c r="E82" s="89"/>
      <c r="F82" s="89"/>
      <c r="G82" s="15" t="s">
        <v>17</v>
      </c>
      <c r="H82" s="58" t="s">
        <v>146</v>
      </c>
      <c r="I82" s="41" t="s">
        <v>144</v>
      </c>
      <c r="J82" s="34"/>
      <c r="K82" s="34"/>
      <c r="L82" s="34"/>
      <c r="M82" s="34"/>
      <c r="N82" s="34">
        <v>3200</v>
      </c>
      <c r="O82" s="34">
        <v>3200</v>
      </c>
      <c r="P82" s="34">
        <v>3200</v>
      </c>
      <c r="Q82" s="34">
        <f t="shared" si="12"/>
        <v>9600</v>
      </c>
    </row>
    <row r="83" spans="1:18" s="13" customFormat="1" ht="24.75" hidden="1" customHeight="1">
      <c r="A83" s="74"/>
      <c r="B83" s="89"/>
      <c r="C83" s="89"/>
      <c r="D83" s="66">
        <v>15</v>
      </c>
      <c r="E83" s="89"/>
      <c r="F83" s="89"/>
      <c r="G83" s="20" t="s">
        <v>17</v>
      </c>
      <c r="H83" s="59" t="s">
        <v>150</v>
      </c>
      <c r="I83" s="41">
        <v>621</v>
      </c>
      <c r="J83" s="34"/>
      <c r="K83" s="34"/>
      <c r="L83" s="34"/>
      <c r="M83" s="34"/>
      <c r="N83" s="34">
        <v>98.94</v>
      </c>
      <c r="O83" s="34">
        <v>98.94</v>
      </c>
      <c r="P83" s="34">
        <v>98.94</v>
      </c>
      <c r="Q83" s="34">
        <f t="shared" si="12"/>
        <v>296.82</v>
      </c>
    </row>
    <row r="84" spans="1:18" s="13" customFormat="1" ht="24.75" hidden="1" customHeight="1">
      <c r="A84" s="74"/>
      <c r="B84" s="89"/>
      <c r="C84" s="89"/>
      <c r="D84" s="66">
        <v>16</v>
      </c>
      <c r="E84" s="89"/>
      <c r="F84" s="89"/>
      <c r="G84" s="22" t="s">
        <v>17</v>
      </c>
      <c r="H84" s="59" t="s">
        <v>159</v>
      </c>
      <c r="I84" s="41">
        <v>621.62199999999996</v>
      </c>
      <c r="J84" s="34"/>
      <c r="K84" s="34"/>
      <c r="L84" s="34"/>
      <c r="M84" s="34"/>
      <c r="N84" s="34"/>
      <c r="O84" s="34"/>
      <c r="P84" s="34"/>
      <c r="Q84" s="34">
        <f t="shared" si="12"/>
        <v>0</v>
      </c>
    </row>
    <row r="85" spans="1:18" s="13" customFormat="1" ht="24.75" hidden="1" customHeight="1">
      <c r="A85" s="74"/>
      <c r="B85" s="89"/>
      <c r="C85" s="89"/>
      <c r="D85" s="66">
        <v>17</v>
      </c>
      <c r="E85" s="89"/>
      <c r="F85" s="89"/>
      <c r="G85" s="22" t="s">
        <v>17</v>
      </c>
      <c r="H85" s="59" t="s">
        <v>158</v>
      </c>
      <c r="I85" s="41">
        <v>621.62199999999996</v>
      </c>
      <c r="J85" s="34"/>
      <c r="K85" s="34"/>
      <c r="L85" s="34"/>
      <c r="M85" s="34"/>
      <c r="N85" s="34"/>
      <c r="O85" s="34"/>
      <c r="P85" s="34"/>
      <c r="Q85" s="34">
        <f t="shared" si="12"/>
        <v>0</v>
      </c>
    </row>
    <row r="86" spans="1:18" ht="33.75" hidden="1" customHeight="1">
      <c r="A86" s="74">
        <v>7</v>
      </c>
      <c r="B86" s="87" t="s">
        <v>25</v>
      </c>
      <c r="C86" s="87" t="s">
        <v>41</v>
      </c>
      <c r="D86" s="66">
        <v>1</v>
      </c>
      <c r="E86" s="17" t="s">
        <v>27</v>
      </c>
      <c r="F86" s="15" t="s">
        <v>10</v>
      </c>
      <c r="G86" s="15" t="s">
        <v>9</v>
      </c>
      <c r="H86" s="58" t="s">
        <v>9</v>
      </c>
      <c r="I86" s="41" t="s">
        <v>9</v>
      </c>
      <c r="J86" s="33">
        <f>J87+J88+J89+J90+J92+J91+J93+J94+J95+J97+J100</f>
        <v>0</v>
      </c>
      <c r="K86" s="33">
        <f>K87+K88+K89+K90+K91+K92+K93+K94+K95+K97+K100</f>
        <v>0</v>
      </c>
      <c r="L86" s="33">
        <f>SUM(L87:L99)+L100</f>
        <v>0</v>
      </c>
      <c r="M86" s="33" t="e">
        <f>M87+M88+M89+M90+M91+M92+M93+M94+M95+M96+M97+M98+M99+M100+M101+#REF!+M102+#REF!+M103+M104+M105+M106+M107</f>
        <v>#REF!</v>
      </c>
      <c r="N86" s="33">
        <f>N87+N88+N89+N90+N91+N92+N93+N94+N95+N96+N97+N98+N99+N100+N101+N102+N103+N104+N105+N106+N107</f>
        <v>25506.120000000003</v>
      </c>
      <c r="O86" s="33">
        <f t="shared" ref="O86:Q86" si="13">O87+O88+O89+O90+O91+O92+O93+O94+O95+O96+O97+O98+O99+O100+O101+O102+O103+O104+O105+O106+O107</f>
        <v>25506.120000000003</v>
      </c>
      <c r="P86" s="33">
        <f t="shared" si="13"/>
        <v>25506.120000000003</v>
      </c>
      <c r="Q86" s="33">
        <f t="shared" si="13"/>
        <v>76518.36</v>
      </c>
      <c r="R86" s="14"/>
    </row>
    <row r="87" spans="1:18" ht="56.25" hidden="1" customHeight="1">
      <c r="A87" s="74"/>
      <c r="B87" s="87"/>
      <c r="C87" s="87"/>
      <c r="D87" s="66">
        <v>2</v>
      </c>
      <c r="E87" s="88" t="s">
        <v>128</v>
      </c>
      <c r="F87" s="84" t="s">
        <v>10</v>
      </c>
      <c r="G87" s="17" t="s">
        <v>17</v>
      </c>
      <c r="H87" s="58" t="s">
        <v>174</v>
      </c>
      <c r="I87" s="48" t="s">
        <v>115</v>
      </c>
      <c r="J87" s="34"/>
      <c r="K87" s="34"/>
      <c r="L87" s="34"/>
      <c r="M87" s="34"/>
      <c r="N87" s="34">
        <v>7991.47</v>
      </c>
      <c r="O87" s="34">
        <v>7991.47</v>
      </c>
      <c r="P87" s="34">
        <v>7991.47</v>
      </c>
      <c r="Q87" s="34">
        <f>J87+K87+L87+M87+N87+O87+P87</f>
        <v>23974.41</v>
      </c>
    </row>
    <row r="88" spans="1:18" ht="32.65" hidden="1" customHeight="1">
      <c r="A88" s="74"/>
      <c r="B88" s="87"/>
      <c r="C88" s="87"/>
      <c r="D88" s="66">
        <v>3</v>
      </c>
      <c r="E88" s="89"/>
      <c r="F88" s="85"/>
      <c r="G88" s="17" t="s">
        <v>17</v>
      </c>
      <c r="H88" s="58" t="s">
        <v>93</v>
      </c>
      <c r="I88" s="48">
        <v>621</v>
      </c>
      <c r="J88" s="34"/>
      <c r="K88" s="34"/>
      <c r="L88" s="34"/>
      <c r="M88" s="34"/>
      <c r="N88" s="34"/>
      <c r="O88" s="34"/>
      <c r="P88" s="34"/>
      <c r="Q88" s="34">
        <f t="shared" ref="Q88:Q109" si="14">J88+K88+L88+M88+N88+O88+P88</f>
        <v>0</v>
      </c>
    </row>
    <row r="89" spans="1:18" ht="20.25" hidden="1" customHeight="1">
      <c r="A89" s="74"/>
      <c r="B89" s="87"/>
      <c r="C89" s="87"/>
      <c r="D89" s="66">
        <v>4</v>
      </c>
      <c r="E89" s="89"/>
      <c r="F89" s="85"/>
      <c r="G89" s="17" t="s">
        <v>17</v>
      </c>
      <c r="H89" s="58" t="s">
        <v>32</v>
      </c>
      <c r="I89" s="48">
        <v>621</v>
      </c>
      <c r="J89" s="34"/>
      <c r="K89" s="34">
        <v>0</v>
      </c>
      <c r="L89" s="34">
        <v>0</v>
      </c>
      <c r="M89" s="34">
        <v>0</v>
      </c>
      <c r="N89" s="34">
        <v>0</v>
      </c>
      <c r="O89" s="34"/>
      <c r="P89" s="34"/>
      <c r="Q89" s="34">
        <f t="shared" si="14"/>
        <v>0</v>
      </c>
    </row>
    <row r="90" spans="1:18" ht="20.25" hidden="1" customHeight="1">
      <c r="A90" s="74"/>
      <c r="B90" s="87"/>
      <c r="C90" s="87"/>
      <c r="D90" s="66">
        <v>5</v>
      </c>
      <c r="E90" s="89"/>
      <c r="F90" s="85"/>
      <c r="G90" s="17" t="s">
        <v>17</v>
      </c>
      <c r="H90" s="58" t="s">
        <v>33</v>
      </c>
      <c r="I90" s="48">
        <v>621</v>
      </c>
      <c r="J90" s="34"/>
      <c r="K90" s="34"/>
      <c r="L90" s="34">
        <v>0</v>
      </c>
      <c r="M90" s="34">
        <v>0</v>
      </c>
      <c r="N90" s="34">
        <v>0</v>
      </c>
      <c r="O90" s="34"/>
      <c r="P90" s="34"/>
      <c r="Q90" s="34">
        <f t="shared" si="14"/>
        <v>0</v>
      </c>
    </row>
    <row r="91" spans="1:18" ht="20.25" hidden="1" customHeight="1">
      <c r="A91" s="74"/>
      <c r="B91" s="87"/>
      <c r="C91" s="87"/>
      <c r="D91" s="66">
        <v>6</v>
      </c>
      <c r="E91" s="89"/>
      <c r="F91" s="85"/>
      <c r="G91" s="17" t="s">
        <v>17</v>
      </c>
      <c r="H91" s="58" t="s">
        <v>34</v>
      </c>
      <c r="I91" s="48">
        <v>621</v>
      </c>
      <c r="J91" s="34"/>
      <c r="K91" s="34"/>
      <c r="L91" s="34">
        <v>0</v>
      </c>
      <c r="M91" s="34"/>
      <c r="N91" s="34">
        <v>0</v>
      </c>
      <c r="O91" s="34"/>
      <c r="P91" s="34"/>
      <c r="Q91" s="34">
        <f t="shared" si="14"/>
        <v>0</v>
      </c>
    </row>
    <row r="92" spans="1:18" ht="20.25" hidden="1" customHeight="1">
      <c r="A92" s="74"/>
      <c r="B92" s="87"/>
      <c r="C92" s="87"/>
      <c r="D92" s="66">
        <v>7</v>
      </c>
      <c r="E92" s="89"/>
      <c r="F92" s="85"/>
      <c r="G92" s="17" t="s">
        <v>17</v>
      </c>
      <c r="H92" s="58" t="s">
        <v>36</v>
      </c>
      <c r="I92" s="48">
        <v>622.62099999999998</v>
      </c>
      <c r="J92" s="34"/>
      <c r="K92" s="34"/>
      <c r="L92" s="34">
        <v>0</v>
      </c>
      <c r="M92" s="34">
        <v>0</v>
      </c>
      <c r="N92" s="34">
        <v>0</v>
      </c>
      <c r="O92" s="34"/>
      <c r="P92" s="34"/>
      <c r="Q92" s="34">
        <f t="shared" si="14"/>
        <v>0</v>
      </c>
    </row>
    <row r="93" spans="1:18" ht="20.25" hidden="1" customHeight="1">
      <c r="A93" s="74"/>
      <c r="B93" s="87"/>
      <c r="C93" s="87"/>
      <c r="D93" s="66">
        <v>8</v>
      </c>
      <c r="E93" s="89"/>
      <c r="F93" s="85"/>
      <c r="G93" s="17" t="s">
        <v>17</v>
      </c>
      <c r="H93" s="58" t="s">
        <v>37</v>
      </c>
      <c r="I93" s="48">
        <v>622.62099999999998</v>
      </c>
      <c r="J93" s="34"/>
      <c r="K93" s="34"/>
      <c r="L93" s="34">
        <v>0</v>
      </c>
      <c r="M93" s="34">
        <v>0</v>
      </c>
      <c r="N93" s="34">
        <v>0</v>
      </c>
      <c r="O93" s="34"/>
      <c r="P93" s="34"/>
      <c r="Q93" s="34">
        <f t="shared" si="14"/>
        <v>0</v>
      </c>
    </row>
    <row r="94" spans="1:18" ht="51.75" hidden="1" customHeight="1">
      <c r="A94" s="74"/>
      <c r="B94" s="87"/>
      <c r="C94" s="87"/>
      <c r="D94" s="66">
        <v>9</v>
      </c>
      <c r="E94" s="89"/>
      <c r="F94" s="85"/>
      <c r="G94" s="21" t="s">
        <v>17</v>
      </c>
      <c r="H94" s="58" t="s">
        <v>173</v>
      </c>
      <c r="I94" s="41">
        <v>621</v>
      </c>
      <c r="J94" s="34">
        <v>0</v>
      </c>
      <c r="K94" s="34"/>
      <c r="L94" s="34"/>
      <c r="M94" s="34"/>
      <c r="N94" s="34">
        <v>1131.81</v>
      </c>
      <c r="O94" s="34">
        <v>1131.81</v>
      </c>
      <c r="P94" s="34">
        <v>1131.81</v>
      </c>
      <c r="Q94" s="34">
        <f t="shared" si="14"/>
        <v>3395.43</v>
      </c>
    </row>
    <row r="95" spans="1:18" ht="20.25" hidden="1" customHeight="1">
      <c r="A95" s="74"/>
      <c r="B95" s="87"/>
      <c r="C95" s="87"/>
      <c r="D95" s="66">
        <v>10</v>
      </c>
      <c r="E95" s="89"/>
      <c r="F95" s="85"/>
      <c r="G95" s="17" t="s">
        <v>17</v>
      </c>
      <c r="H95" s="58" t="s">
        <v>35</v>
      </c>
      <c r="I95" s="41">
        <v>621</v>
      </c>
      <c r="J95" s="36"/>
      <c r="K95" s="36">
        <v>0</v>
      </c>
      <c r="L95" s="36">
        <v>0</v>
      </c>
      <c r="M95" s="34">
        <v>0</v>
      </c>
      <c r="N95" s="34">
        <v>0</v>
      </c>
      <c r="O95" s="34"/>
      <c r="P95" s="34"/>
      <c r="Q95" s="34">
        <f t="shared" si="14"/>
        <v>0</v>
      </c>
    </row>
    <row r="96" spans="1:18" ht="20.25" hidden="1" customHeight="1">
      <c r="A96" s="74"/>
      <c r="B96" s="87"/>
      <c r="C96" s="87"/>
      <c r="D96" s="66">
        <v>11</v>
      </c>
      <c r="E96" s="89"/>
      <c r="F96" s="85"/>
      <c r="G96" s="15" t="s">
        <v>17</v>
      </c>
      <c r="H96" s="59" t="s">
        <v>105</v>
      </c>
      <c r="I96" s="41">
        <v>621</v>
      </c>
      <c r="J96" s="36">
        <v>0</v>
      </c>
      <c r="K96" s="36">
        <v>0</v>
      </c>
      <c r="L96" s="36"/>
      <c r="M96" s="34"/>
      <c r="N96" s="34">
        <v>0</v>
      </c>
      <c r="O96" s="34"/>
      <c r="P96" s="34"/>
      <c r="Q96" s="34">
        <f t="shared" si="14"/>
        <v>0</v>
      </c>
    </row>
    <row r="97" spans="1:17" ht="29.85" hidden="1" customHeight="1">
      <c r="A97" s="74"/>
      <c r="B97" s="87"/>
      <c r="C97" s="87"/>
      <c r="D97" s="66">
        <v>12</v>
      </c>
      <c r="E97" s="89"/>
      <c r="F97" s="85"/>
      <c r="G97" s="17" t="s">
        <v>17</v>
      </c>
      <c r="H97" s="58" t="s">
        <v>98</v>
      </c>
      <c r="I97" s="41">
        <v>621</v>
      </c>
      <c r="J97" s="36">
        <v>0</v>
      </c>
      <c r="K97" s="36"/>
      <c r="L97" s="36"/>
      <c r="M97" s="34"/>
      <c r="N97" s="34">
        <v>163.44</v>
      </c>
      <c r="O97" s="34">
        <v>163.44</v>
      </c>
      <c r="P97" s="34">
        <v>163.44</v>
      </c>
      <c r="Q97" s="34">
        <f t="shared" si="14"/>
        <v>490.32</v>
      </c>
    </row>
    <row r="98" spans="1:17" ht="20.25" hidden="1" customHeight="1">
      <c r="A98" s="74"/>
      <c r="B98" s="87"/>
      <c r="C98" s="87"/>
      <c r="D98" s="66">
        <v>13</v>
      </c>
      <c r="E98" s="89"/>
      <c r="F98" s="85"/>
      <c r="G98" s="17" t="s">
        <v>17</v>
      </c>
      <c r="H98" s="58" t="s">
        <v>114</v>
      </c>
      <c r="I98" s="41" t="s">
        <v>115</v>
      </c>
      <c r="J98" s="36">
        <v>0</v>
      </c>
      <c r="K98" s="36">
        <v>0</v>
      </c>
      <c r="L98" s="36">
        <v>0</v>
      </c>
      <c r="M98" s="34"/>
      <c r="N98" s="34"/>
      <c r="O98" s="34"/>
      <c r="P98" s="34"/>
      <c r="Q98" s="34">
        <f t="shared" si="14"/>
        <v>0</v>
      </c>
    </row>
    <row r="99" spans="1:17" ht="20.25" hidden="1" customHeight="1">
      <c r="A99" s="74"/>
      <c r="B99" s="87"/>
      <c r="C99" s="87"/>
      <c r="D99" s="66">
        <v>14</v>
      </c>
      <c r="E99" s="89"/>
      <c r="F99" s="85"/>
      <c r="G99" s="17" t="s">
        <v>17</v>
      </c>
      <c r="H99" s="59" t="s">
        <v>133</v>
      </c>
      <c r="I99" s="41">
        <v>621</v>
      </c>
      <c r="J99" s="36">
        <v>0</v>
      </c>
      <c r="K99" s="36">
        <v>0</v>
      </c>
      <c r="L99" s="36">
        <v>0</v>
      </c>
      <c r="M99" s="34"/>
      <c r="N99" s="34">
        <v>0</v>
      </c>
      <c r="O99" s="34">
        <v>0</v>
      </c>
      <c r="P99" s="34"/>
      <c r="Q99" s="34">
        <f t="shared" si="14"/>
        <v>0</v>
      </c>
    </row>
    <row r="100" spans="1:17" ht="20.25" hidden="1" customHeight="1">
      <c r="A100" s="74"/>
      <c r="B100" s="87"/>
      <c r="C100" s="87"/>
      <c r="D100" s="66">
        <v>15</v>
      </c>
      <c r="E100" s="89"/>
      <c r="F100" s="85"/>
      <c r="G100" s="15" t="s">
        <v>17</v>
      </c>
      <c r="H100" s="58" t="s">
        <v>146</v>
      </c>
      <c r="I100" s="41" t="s">
        <v>144</v>
      </c>
      <c r="J100" s="36"/>
      <c r="K100" s="36"/>
      <c r="L100" s="36"/>
      <c r="M100" s="34"/>
      <c r="N100" s="34">
        <v>5000</v>
      </c>
      <c r="O100" s="34">
        <v>5000</v>
      </c>
      <c r="P100" s="34">
        <v>5000</v>
      </c>
      <c r="Q100" s="34">
        <f t="shared" si="14"/>
        <v>15000</v>
      </c>
    </row>
    <row r="101" spans="1:17" ht="20.25" hidden="1" customHeight="1">
      <c r="A101" s="74"/>
      <c r="B101" s="87"/>
      <c r="C101" s="87"/>
      <c r="D101" s="66">
        <v>16</v>
      </c>
      <c r="E101" s="89"/>
      <c r="F101" s="85"/>
      <c r="G101" s="20" t="s">
        <v>17</v>
      </c>
      <c r="H101" s="59" t="s">
        <v>151</v>
      </c>
      <c r="I101" s="41"/>
      <c r="J101" s="36"/>
      <c r="K101" s="36"/>
      <c r="L101" s="36"/>
      <c r="M101" s="34"/>
      <c r="N101" s="34"/>
      <c r="O101" s="34"/>
      <c r="P101" s="34"/>
      <c r="Q101" s="34">
        <f t="shared" si="14"/>
        <v>0</v>
      </c>
    </row>
    <row r="102" spans="1:17" ht="20.25" hidden="1" customHeight="1">
      <c r="A102" s="74"/>
      <c r="B102" s="87"/>
      <c r="C102" s="87"/>
      <c r="D102" s="66">
        <v>17</v>
      </c>
      <c r="E102" s="89"/>
      <c r="F102" s="85"/>
      <c r="G102" s="20" t="s">
        <v>17</v>
      </c>
      <c r="H102" s="59" t="s">
        <v>152</v>
      </c>
      <c r="I102" s="41">
        <v>621</v>
      </c>
      <c r="J102" s="36"/>
      <c r="K102" s="36"/>
      <c r="L102" s="36"/>
      <c r="M102" s="34"/>
      <c r="N102" s="34">
        <v>192.4</v>
      </c>
      <c r="O102" s="34">
        <v>192.4</v>
      </c>
      <c r="P102" s="34">
        <v>192.4</v>
      </c>
      <c r="Q102" s="34">
        <f t="shared" si="14"/>
        <v>577.20000000000005</v>
      </c>
    </row>
    <row r="103" spans="1:17" ht="20.25" hidden="1" customHeight="1">
      <c r="A103" s="74"/>
      <c r="B103" s="87"/>
      <c r="C103" s="87"/>
      <c r="D103" s="66">
        <v>18</v>
      </c>
      <c r="E103" s="89"/>
      <c r="F103" s="85"/>
      <c r="G103" s="22" t="s">
        <v>17</v>
      </c>
      <c r="H103" s="59" t="s">
        <v>160</v>
      </c>
      <c r="I103" s="41">
        <v>621.62199999999996</v>
      </c>
      <c r="J103" s="36"/>
      <c r="K103" s="36"/>
      <c r="L103" s="36"/>
      <c r="M103" s="34"/>
      <c r="N103" s="34"/>
      <c r="O103" s="34"/>
      <c r="P103" s="34"/>
      <c r="Q103" s="34">
        <f t="shared" si="14"/>
        <v>0</v>
      </c>
    </row>
    <row r="104" spans="1:17" ht="20.25" hidden="1" customHeight="1">
      <c r="A104" s="74"/>
      <c r="B104" s="87"/>
      <c r="C104" s="87"/>
      <c r="D104" s="66">
        <v>19</v>
      </c>
      <c r="E104" s="89"/>
      <c r="F104" s="85"/>
      <c r="G104" s="22" t="s">
        <v>17</v>
      </c>
      <c r="H104" s="59" t="s">
        <v>163</v>
      </c>
      <c r="I104" s="41">
        <v>621.62199999999996</v>
      </c>
      <c r="J104" s="36"/>
      <c r="K104" s="36"/>
      <c r="L104" s="36"/>
      <c r="M104" s="34"/>
      <c r="N104" s="34"/>
      <c r="O104" s="34"/>
      <c r="P104" s="34"/>
      <c r="Q104" s="34">
        <f t="shared" si="14"/>
        <v>0</v>
      </c>
    </row>
    <row r="105" spans="1:17" ht="20.25" hidden="1" customHeight="1">
      <c r="A105" s="74"/>
      <c r="B105" s="87"/>
      <c r="C105" s="87"/>
      <c r="D105" s="66">
        <v>20</v>
      </c>
      <c r="E105" s="89"/>
      <c r="F105" s="85"/>
      <c r="G105" s="22" t="s">
        <v>17</v>
      </c>
      <c r="H105" s="59" t="s">
        <v>162</v>
      </c>
      <c r="I105" s="41">
        <v>621.62199999999996</v>
      </c>
      <c r="J105" s="36"/>
      <c r="K105" s="36"/>
      <c r="L105" s="36"/>
      <c r="M105" s="34"/>
      <c r="N105" s="34"/>
      <c r="O105" s="34"/>
      <c r="P105" s="34"/>
      <c r="Q105" s="34">
        <f t="shared" si="14"/>
        <v>0</v>
      </c>
    </row>
    <row r="106" spans="1:17" ht="20.25" hidden="1" customHeight="1">
      <c r="A106" s="74"/>
      <c r="B106" s="87"/>
      <c r="C106" s="87"/>
      <c r="D106" s="66">
        <v>21</v>
      </c>
      <c r="E106" s="89"/>
      <c r="F106" s="85"/>
      <c r="G106" s="22" t="s">
        <v>17</v>
      </c>
      <c r="H106" s="59" t="s">
        <v>161</v>
      </c>
      <c r="I106" s="41">
        <v>621.62199999999996</v>
      </c>
      <c r="J106" s="36"/>
      <c r="K106" s="36"/>
      <c r="L106" s="36"/>
      <c r="M106" s="34"/>
      <c r="N106" s="34"/>
      <c r="O106" s="34"/>
      <c r="P106" s="34"/>
      <c r="Q106" s="34">
        <f t="shared" si="14"/>
        <v>0</v>
      </c>
    </row>
    <row r="107" spans="1:17" ht="20.25" hidden="1" customHeight="1">
      <c r="A107" s="74"/>
      <c r="B107" s="87"/>
      <c r="C107" s="87"/>
      <c r="D107" s="66">
        <v>22</v>
      </c>
      <c r="E107" s="93"/>
      <c r="F107" s="86"/>
      <c r="G107" s="20" t="s">
        <v>17</v>
      </c>
      <c r="H107" s="59" t="s">
        <v>153</v>
      </c>
      <c r="I107" s="41">
        <v>621</v>
      </c>
      <c r="J107" s="36"/>
      <c r="K107" s="36"/>
      <c r="L107" s="36"/>
      <c r="M107" s="34"/>
      <c r="N107" s="34">
        <v>11027</v>
      </c>
      <c r="O107" s="34">
        <v>11027</v>
      </c>
      <c r="P107" s="34">
        <v>11027</v>
      </c>
      <c r="Q107" s="34">
        <f t="shared" si="14"/>
        <v>33081</v>
      </c>
    </row>
    <row r="108" spans="1:17" ht="24.75" hidden="1" customHeight="1">
      <c r="A108" s="74"/>
      <c r="B108" s="87"/>
      <c r="C108" s="87"/>
      <c r="D108" s="66">
        <v>23</v>
      </c>
      <c r="E108" s="87" t="s">
        <v>31</v>
      </c>
      <c r="F108" s="17">
        <v>131</v>
      </c>
      <c r="G108" s="15" t="s">
        <v>17</v>
      </c>
      <c r="H108" s="58" t="s">
        <v>38</v>
      </c>
      <c r="I108" s="41">
        <v>414</v>
      </c>
      <c r="J108" s="36">
        <v>0</v>
      </c>
      <c r="K108" s="36">
        <v>0</v>
      </c>
      <c r="L108" s="36">
        <v>0</v>
      </c>
      <c r="M108" s="34">
        <v>0</v>
      </c>
      <c r="N108" s="34">
        <v>0</v>
      </c>
      <c r="O108" s="34"/>
      <c r="P108" s="34"/>
      <c r="Q108" s="34">
        <f t="shared" si="14"/>
        <v>0</v>
      </c>
    </row>
    <row r="109" spans="1:17" ht="45.75" hidden="1" customHeight="1">
      <c r="A109" s="74"/>
      <c r="B109" s="87"/>
      <c r="C109" s="87"/>
      <c r="D109" s="66">
        <v>24</v>
      </c>
      <c r="E109" s="87"/>
      <c r="F109" s="17">
        <v>131</v>
      </c>
      <c r="G109" s="15" t="s">
        <v>17</v>
      </c>
      <c r="H109" s="58" t="s">
        <v>39</v>
      </c>
      <c r="I109" s="41">
        <v>414</v>
      </c>
      <c r="J109" s="36">
        <v>0</v>
      </c>
      <c r="K109" s="36">
        <v>0</v>
      </c>
      <c r="L109" s="36">
        <v>0</v>
      </c>
      <c r="M109" s="34">
        <v>0</v>
      </c>
      <c r="N109" s="34">
        <v>0</v>
      </c>
      <c r="O109" s="34"/>
      <c r="P109" s="34"/>
      <c r="Q109" s="34">
        <f t="shared" si="14"/>
        <v>0</v>
      </c>
    </row>
    <row r="110" spans="1:17" ht="30" hidden="1">
      <c r="A110" s="74">
        <v>8</v>
      </c>
      <c r="B110" s="87" t="s">
        <v>40</v>
      </c>
      <c r="C110" s="92" t="s">
        <v>42</v>
      </c>
      <c r="D110" s="3">
        <v>1</v>
      </c>
      <c r="E110" s="17" t="s">
        <v>27</v>
      </c>
      <c r="F110" s="15" t="s">
        <v>10</v>
      </c>
      <c r="G110" s="17" t="s">
        <v>9</v>
      </c>
      <c r="H110" s="48" t="s">
        <v>9</v>
      </c>
      <c r="I110" s="48" t="s">
        <v>9</v>
      </c>
      <c r="J110" s="35">
        <v>0</v>
      </c>
      <c r="K110" s="35">
        <v>0</v>
      </c>
      <c r="L110" s="35">
        <v>0</v>
      </c>
      <c r="M110" s="33">
        <v>0</v>
      </c>
      <c r="N110" s="33">
        <v>0</v>
      </c>
      <c r="O110" s="33"/>
      <c r="P110" s="33"/>
      <c r="Q110" s="33">
        <v>0</v>
      </c>
    </row>
    <row r="111" spans="1:17" ht="92.25" hidden="1" customHeight="1">
      <c r="A111" s="74"/>
      <c r="B111" s="87"/>
      <c r="C111" s="92"/>
      <c r="D111" s="3">
        <v>2</v>
      </c>
      <c r="E111" s="17" t="s">
        <v>128</v>
      </c>
      <c r="F111" s="15"/>
      <c r="G111" s="15" t="s">
        <v>9</v>
      </c>
      <c r="H111" s="48" t="s">
        <v>9</v>
      </c>
      <c r="I111" s="41" t="s">
        <v>9</v>
      </c>
      <c r="J111" s="35">
        <v>0</v>
      </c>
      <c r="K111" s="35">
        <v>0</v>
      </c>
      <c r="L111" s="35">
        <v>0</v>
      </c>
      <c r="M111" s="33">
        <v>0</v>
      </c>
      <c r="N111" s="33">
        <v>0</v>
      </c>
      <c r="O111" s="33"/>
      <c r="P111" s="33"/>
      <c r="Q111" s="33">
        <v>0</v>
      </c>
    </row>
    <row r="112" spans="1:17" ht="30" hidden="1">
      <c r="A112" s="74">
        <v>9</v>
      </c>
      <c r="B112" s="87" t="s">
        <v>43</v>
      </c>
      <c r="C112" s="92" t="s">
        <v>44</v>
      </c>
      <c r="D112" s="3">
        <v>1</v>
      </c>
      <c r="E112" s="17" t="s">
        <v>27</v>
      </c>
      <c r="F112" s="15" t="s">
        <v>10</v>
      </c>
      <c r="G112" s="17" t="s">
        <v>9</v>
      </c>
      <c r="H112" s="48" t="s">
        <v>9</v>
      </c>
      <c r="I112" s="48" t="s">
        <v>9</v>
      </c>
      <c r="J112" s="35">
        <f>J113</f>
        <v>0</v>
      </c>
      <c r="K112" s="35">
        <f t="shared" ref="K112:Q112" si="15">K113</f>
        <v>0</v>
      </c>
      <c r="L112" s="35">
        <f t="shared" si="15"/>
        <v>0</v>
      </c>
      <c r="M112" s="35">
        <f t="shared" si="15"/>
        <v>0</v>
      </c>
      <c r="N112" s="35">
        <f t="shared" si="15"/>
        <v>2599</v>
      </c>
      <c r="O112" s="35">
        <f t="shared" si="15"/>
        <v>2599</v>
      </c>
      <c r="P112" s="35">
        <f t="shared" si="15"/>
        <v>2599</v>
      </c>
      <c r="Q112" s="35">
        <f t="shared" si="15"/>
        <v>7797</v>
      </c>
    </row>
    <row r="113" spans="1:17" ht="72.75" hidden="1" customHeight="1">
      <c r="A113" s="74"/>
      <c r="B113" s="87"/>
      <c r="C113" s="92"/>
      <c r="D113" s="71">
        <v>2</v>
      </c>
      <c r="E113" s="18" t="s">
        <v>132</v>
      </c>
      <c r="F113" s="15">
        <v>133</v>
      </c>
      <c r="G113" s="17" t="s">
        <v>17</v>
      </c>
      <c r="H113" s="59" t="s">
        <v>134</v>
      </c>
      <c r="I113" s="41">
        <v>244</v>
      </c>
      <c r="J113" s="36">
        <v>0</v>
      </c>
      <c r="K113" s="36">
        <v>0</v>
      </c>
      <c r="L113" s="36">
        <v>0</v>
      </c>
      <c r="M113" s="34"/>
      <c r="N113" s="34">
        <v>2599</v>
      </c>
      <c r="O113" s="34">
        <v>2599</v>
      </c>
      <c r="P113" s="34">
        <v>2599</v>
      </c>
      <c r="Q113" s="34">
        <f>J113+K113+L113+M113+N113+O113+P113</f>
        <v>7797</v>
      </c>
    </row>
    <row r="114" spans="1:17" ht="36" customHeight="1">
      <c r="A114" s="74">
        <v>4</v>
      </c>
      <c r="B114" s="91" t="s">
        <v>45</v>
      </c>
      <c r="C114" s="91" t="s">
        <v>46</v>
      </c>
      <c r="D114" s="66">
        <v>1</v>
      </c>
      <c r="E114" s="17" t="s">
        <v>27</v>
      </c>
      <c r="F114" s="15" t="s">
        <v>10</v>
      </c>
      <c r="G114" s="17" t="s">
        <v>9</v>
      </c>
      <c r="H114" s="48" t="s">
        <v>9</v>
      </c>
      <c r="I114" s="48" t="s">
        <v>9</v>
      </c>
      <c r="J114" s="33">
        <f t="shared" ref="J114:P114" si="16">J115</f>
        <v>0</v>
      </c>
      <c r="K114" s="33">
        <f t="shared" si="16"/>
        <v>0</v>
      </c>
      <c r="L114" s="33">
        <f t="shared" si="16"/>
        <v>0</v>
      </c>
      <c r="M114" s="33">
        <f t="shared" si="16"/>
        <v>0</v>
      </c>
      <c r="N114" s="33">
        <f t="shared" si="16"/>
        <v>43607.79</v>
      </c>
      <c r="O114" s="33">
        <f t="shared" si="16"/>
        <v>43607.79</v>
      </c>
      <c r="P114" s="33">
        <f t="shared" si="16"/>
        <v>43607.79</v>
      </c>
      <c r="Q114" s="33">
        <f>J114+K114+L114+M114+N114+O114+P114</f>
        <v>130823.37</v>
      </c>
    </row>
    <row r="115" spans="1:17" ht="78.2" customHeight="1">
      <c r="A115" s="74"/>
      <c r="B115" s="91"/>
      <c r="C115" s="91"/>
      <c r="D115" s="66">
        <v>2</v>
      </c>
      <c r="E115" s="17" t="s">
        <v>128</v>
      </c>
      <c r="F115" s="15" t="s">
        <v>10</v>
      </c>
      <c r="G115" s="15" t="s">
        <v>9</v>
      </c>
      <c r="H115" s="48" t="s">
        <v>9</v>
      </c>
      <c r="I115" s="41" t="s">
        <v>9</v>
      </c>
      <c r="J115" s="36">
        <f>J116+J149+J151</f>
        <v>0</v>
      </c>
      <c r="K115" s="36">
        <f>K116+K149+K151</f>
        <v>0</v>
      </c>
      <c r="L115" s="36">
        <f>L116+L149+L151</f>
        <v>0</v>
      </c>
      <c r="M115" s="36"/>
      <c r="N115" s="36">
        <f>N116+N149+N151</f>
        <v>43607.79</v>
      </c>
      <c r="O115" s="36">
        <f>O116+O149+O151</f>
        <v>43607.79</v>
      </c>
      <c r="P115" s="36">
        <f>P116+P149+P151</f>
        <v>43607.79</v>
      </c>
      <c r="Q115" s="33">
        <f>J115+K115+L115+M115+N115+O115+P115</f>
        <v>130823.37</v>
      </c>
    </row>
    <row r="116" spans="1:17" ht="45.75" hidden="1" customHeight="1">
      <c r="A116" s="74">
        <v>11</v>
      </c>
      <c r="B116" s="88" t="s">
        <v>15</v>
      </c>
      <c r="C116" s="88" t="s">
        <v>47</v>
      </c>
      <c r="D116" s="66">
        <v>1</v>
      </c>
      <c r="E116" s="17" t="s">
        <v>125</v>
      </c>
      <c r="F116" s="15" t="s">
        <v>10</v>
      </c>
      <c r="G116" s="15" t="s">
        <v>9</v>
      </c>
      <c r="H116" s="48" t="s">
        <v>9</v>
      </c>
      <c r="I116" s="41" t="s">
        <v>9</v>
      </c>
      <c r="J116" s="35">
        <f>J117+J118+J119+J120+J121+J122+J123+J124+J125+J126+J127+J128+J129+J131+J130+J133+J135+J143</f>
        <v>0</v>
      </c>
      <c r="K116" s="35"/>
      <c r="L116" s="35">
        <f>SUM(L117:L136)+L143</f>
        <v>0</v>
      </c>
      <c r="M116" s="35" t="e">
        <f>M117+M118+M119+M120+M121+M122+M123+M124+M125+M126+M127+M128+M129+M131+M130+M132+M133+M134+M135+M136+#REF!+M137+M138+M139+M140+M141+M142+M143+M144+#REF!+M145+M146+#REF!+M147+#REF!+M148+#REF!</f>
        <v>#REF!</v>
      </c>
      <c r="N116" s="35">
        <f>N117+N118+N119+N120+N121+N122+N123+N124+N125+N126+N127+N128+N129+N130+N131+N132+N135+N136+N137+N138+N139+N140+N141+N142+N143+N144+N145+N146+N147+N134</f>
        <v>43607.79</v>
      </c>
      <c r="O116" s="35">
        <f t="shared" ref="O116:Q116" si="17">O117+O118+O119+O120+O121+O122+O123+O124+O125+O126+O127+O128+O129+O130+O131+O132+O135+O136+O137+O138+O139+O140+O141+O142+O143+O144+O145+O146+O147+O134</f>
        <v>43607.79</v>
      </c>
      <c r="P116" s="35">
        <f t="shared" si="17"/>
        <v>43607.79</v>
      </c>
      <c r="Q116" s="35">
        <f t="shared" si="17"/>
        <v>130823.37000000001</v>
      </c>
    </row>
    <row r="117" spans="1:17" ht="31.5" hidden="1" customHeight="1">
      <c r="A117" s="74"/>
      <c r="B117" s="89"/>
      <c r="C117" s="89"/>
      <c r="D117" s="66">
        <v>2</v>
      </c>
      <c r="E117" s="88" t="s">
        <v>142</v>
      </c>
      <c r="F117" s="84" t="s">
        <v>10</v>
      </c>
      <c r="G117" s="17" t="s">
        <v>48</v>
      </c>
      <c r="H117" s="58" t="s">
        <v>94</v>
      </c>
      <c r="I117" s="48">
        <v>611.61199999999997</v>
      </c>
      <c r="J117" s="34"/>
      <c r="K117" s="34"/>
      <c r="L117" s="34"/>
      <c r="M117" s="34">
        <v>0</v>
      </c>
      <c r="N117" s="34">
        <v>0</v>
      </c>
      <c r="O117" s="34">
        <v>0</v>
      </c>
      <c r="P117" s="34"/>
      <c r="Q117" s="34">
        <f t="shared" ref="Q117:Q118" si="18">J117+K117+L117+M117+N117+O117</f>
        <v>0</v>
      </c>
    </row>
    <row r="118" spans="1:17" ht="31.5" hidden="1" customHeight="1">
      <c r="A118" s="74"/>
      <c r="B118" s="89"/>
      <c r="C118" s="89"/>
      <c r="D118" s="66">
        <v>3</v>
      </c>
      <c r="E118" s="89"/>
      <c r="F118" s="85"/>
      <c r="G118" s="17" t="s">
        <v>48</v>
      </c>
      <c r="H118" s="58" t="s">
        <v>116</v>
      </c>
      <c r="I118" s="48">
        <v>611</v>
      </c>
      <c r="J118" s="34">
        <v>0</v>
      </c>
      <c r="K118" s="34"/>
      <c r="L118" s="34"/>
      <c r="M118" s="34">
        <v>0</v>
      </c>
      <c r="N118" s="34">
        <v>0</v>
      </c>
      <c r="O118" s="34">
        <v>0</v>
      </c>
      <c r="P118" s="34"/>
      <c r="Q118" s="34">
        <f t="shared" si="18"/>
        <v>0</v>
      </c>
    </row>
    <row r="119" spans="1:17" ht="31.5" hidden="1" customHeight="1">
      <c r="A119" s="74"/>
      <c r="B119" s="89"/>
      <c r="C119" s="89"/>
      <c r="D119" s="66">
        <v>4</v>
      </c>
      <c r="E119" s="89"/>
      <c r="F119" s="85"/>
      <c r="G119" s="17" t="s">
        <v>48</v>
      </c>
      <c r="H119" s="58" t="s">
        <v>100</v>
      </c>
      <c r="I119" s="48">
        <v>611</v>
      </c>
      <c r="J119" s="34">
        <v>0</v>
      </c>
      <c r="K119" s="34"/>
      <c r="L119" s="34"/>
      <c r="M119" s="34">
        <v>0</v>
      </c>
      <c r="N119" s="34">
        <v>27.97</v>
      </c>
      <c r="O119" s="34">
        <v>27.97</v>
      </c>
      <c r="P119" s="34">
        <v>27.97</v>
      </c>
      <c r="Q119" s="34">
        <f>J119+K119+L119+M119+N119+O119+P119</f>
        <v>83.91</v>
      </c>
    </row>
    <row r="120" spans="1:17" ht="46.5" hidden="1" customHeight="1">
      <c r="A120" s="74"/>
      <c r="B120" s="89"/>
      <c r="C120" s="89"/>
      <c r="D120" s="66">
        <v>5</v>
      </c>
      <c r="E120" s="89"/>
      <c r="F120" s="85"/>
      <c r="G120" s="17" t="s">
        <v>48</v>
      </c>
      <c r="H120" s="58" t="s">
        <v>175</v>
      </c>
      <c r="I120" s="48" t="s">
        <v>180</v>
      </c>
      <c r="J120" s="34"/>
      <c r="K120" s="34"/>
      <c r="L120" s="34"/>
      <c r="M120" s="34">
        <v>0</v>
      </c>
      <c r="N120" s="34">
        <v>8517.7000000000007</v>
      </c>
      <c r="O120" s="34">
        <v>8517.7000000000007</v>
      </c>
      <c r="P120" s="34">
        <v>8517.7000000000007</v>
      </c>
      <c r="Q120" s="34">
        <f t="shared" ref="Q120:Q148" si="19">J120+K120+L120+M120+N120+O120+P120</f>
        <v>25553.100000000002</v>
      </c>
    </row>
    <row r="121" spans="1:17" ht="52.5" hidden="1" customHeight="1">
      <c r="A121" s="74"/>
      <c r="B121" s="89"/>
      <c r="C121" s="89"/>
      <c r="D121" s="66">
        <v>6</v>
      </c>
      <c r="E121" s="89"/>
      <c r="F121" s="85"/>
      <c r="G121" s="17" t="s">
        <v>49</v>
      </c>
      <c r="H121" s="58" t="s">
        <v>95</v>
      </c>
      <c r="I121" s="48" t="s">
        <v>117</v>
      </c>
      <c r="J121" s="34"/>
      <c r="K121" s="34"/>
      <c r="L121" s="34"/>
      <c r="M121" s="34"/>
      <c r="N121" s="34">
        <v>8218.18</v>
      </c>
      <c r="O121" s="34">
        <v>8218.18</v>
      </c>
      <c r="P121" s="34">
        <v>8218.18</v>
      </c>
      <c r="Q121" s="34">
        <f>J121+K121+L121+M121+N121+O121+P121</f>
        <v>24654.54</v>
      </c>
    </row>
    <row r="122" spans="1:17" ht="49.5" hidden="1" customHeight="1">
      <c r="A122" s="74"/>
      <c r="B122" s="89"/>
      <c r="C122" s="89"/>
      <c r="D122" s="66">
        <v>7</v>
      </c>
      <c r="E122" s="89"/>
      <c r="F122" s="85"/>
      <c r="G122" s="17" t="s">
        <v>49</v>
      </c>
      <c r="H122" s="58" t="s">
        <v>96</v>
      </c>
      <c r="I122" s="48" t="s">
        <v>179</v>
      </c>
      <c r="J122" s="34"/>
      <c r="K122" s="34"/>
      <c r="L122" s="34"/>
      <c r="M122" s="34"/>
      <c r="N122" s="34">
        <v>1876.37</v>
      </c>
      <c r="O122" s="34">
        <v>1876.37</v>
      </c>
      <c r="P122" s="34">
        <v>1876.37</v>
      </c>
      <c r="Q122" s="34">
        <f t="shared" si="19"/>
        <v>5629.11</v>
      </c>
    </row>
    <row r="123" spans="1:17" ht="22.5" hidden="1" customHeight="1">
      <c r="A123" s="74"/>
      <c r="B123" s="89"/>
      <c r="C123" s="89"/>
      <c r="D123" s="66">
        <v>8</v>
      </c>
      <c r="E123" s="89"/>
      <c r="F123" s="85"/>
      <c r="G123" s="17" t="s">
        <v>48</v>
      </c>
      <c r="H123" s="58" t="s">
        <v>50</v>
      </c>
      <c r="I123" s="48">
        <v>611</v>
      </c>
      <c r="J123" s="34"/>
      <c r="K123" s="34">
        <v>0</v>
      </c>
      <c r="L123" s="34">
        <v>0</v>
      </c>
      <c r="M123" s="34">
        <v>0</v>
      </c>
      <c r="N123" s="34">
        <v>0</v>
      </c>
      <c r="O123" s="34"/>
      <c r="P123" s="34"/>
      <c r="Q123" s="34">
        <f t="shared" si="19"/>
        <v>0</v>
      </c>
    </row>
    <row r="124" spans="1:17" ht="29.25" hidden="1" customHeight="1">
      <c r="A124" s="74"/>
      <c r="B124" s="89"/>
      <c r="C124" s="89"/>
      <c r="D124" s="66">
        <v>9</v>
      </c>
      <c r="E124" s="89"/>
      <c r="F124" s="85"/>
      <c r="G124" s="17" t="s">
        <v>48</v>
      </c>
      <c r="H124" s="58" t="s">
        <v>99</v>
      </c>
      <c r="I124" s="48">
        <v>611</v>
      </c>
      <c r="J124" s="34"/>
      <c r="K124" s="34"/>
      <c r="L124" s="34"/>
      <c r="M124" s="34">
        <v>0</v>
      </c>
      <c r="N124" s="34">
        <v>117.18</v>
      </c>
      <c r="O124" s="34">
        <v>117.18</v>
      </c>
      <c r="P124" s="34">
        <v>117.18</v>
      </c>
      <c r="Q124" s="34">
        <f t="shared" si="19"/>
        <v>351.54</v>
      </c>
    </row>
    <row r="125" spans="1:17" ht="22.5" hidden="1" customHeight="1">
      <c r="A125" s="74"/>
      <c r="B125" s="89"/>
      <c r="C125" s="89"/>
      <c r="D125" s="66">
        <v>10</v>
      </c>
      <c r="E125" s="89"/>
      <c r="F125" s="85"/>
      <c r="G125" s="17" t="s">
        <v>51</v>
      </c>
      <c r="H125" s="58" t="s">
        <v>52</v>
      </c>
      <c r="I125" s="48">
        <v>611</v>
      </c>
      <c r="J125" s="34"/>
      <c r="K125" s="34">
        <v>0</v>
      </c>
      <c r="L125" s="34">
        <v>0</v>
      </c>
      <c r="M125" s="34">
        <v>0</v>
      </c>
      <c r="N125" s="34">
        <v>0</v>
      </c>
      <c r="O125" s="34"/>
      <c r="P125" s="34"/>
      <c r="Q125" s="34">
        <f t="shared" si="19"/>
        <v>0</v>
      </c>
    </row>
    <row r="126" spans="1:17" ht="22.5" hidden="1" customHeight="1">
      <c r="A126" s="74"/>
      <c r="B126" s="89"/>
      <c r="C126" s="89"/>
      <c r="D126" s="66">
        <v>11</v>
      </c>
      <c r="E126" s="89"/>
      <c r="F126" s="85"/>
      <c r="G126" s="17" t="s">
        <v>17</v>
      </c>
      <c r="H126" s="58" t="s">
        <v>53</v>
      </c>
      <c r="I126" s="48">
        <v>611</v>
      </c>
      <c r="J126" s="34"/>
      <c r="K126" s="34">
        <v>0</v>
      </c>
      <c r="L126" s="34">
        <v>0</v>
      </c>
      <c r="M126" s="34">
        <v>0</v>
      </c>
      <c r="N126" s="34">
        <v>0</v>
      </c>
      <c r="O126" s="34"/>
      <c r="P126" s="34"/>
      <c r="Q126" s="34">
        <f t="shared" si="19"/>
        <v>0</v>
      </c>
    </row>
    <row r="127" spans="1:17" ht="22.5" hidden="1" customHeight="1">
      <c r="A127" s="74"/>
      <c r="B127" s="89"/>
      <c r="C127" s="89"/>
      <c r="D127" s="66">
        <v>12</v>
      </c>
      <c r="E127" s="89"/>
      <c r="F127" s="85"/>
      <c r="G127" s="17" t="s">
        <v>17</v>
      </c>
      <c r="H127" s="58" t="s">
        <v>53</v>
      </c>
      <c r="I127" s="48">
        <v>621</v>
      </c>
      <c r="J127" s="34"/>
      <c r="K127" s="34">
        <v>0</v>
      </c>
      <c r="L127" s="34">
        <v>0</v>
      </c>
      <c r="M127" s="34">
        <v>0</v>
      </c>
      <c r="N127" s="34">
        <v>0</v>
      </c>
      <c r="O127" s="34"/>
      <c r="P127" s="34"/>
      <c r="Q127" s="34">
        <f t="shared" si="19"/>
        <v>0</v>
      </c>
    </row>
    <row r="128" spans="1:17" ht="22.5" hidden="1" customHeight="1">
      <c r="A128" s="74"/>
      <c r="B128" s="89"/>
      <c r="C128" s="89"/>
      <c r="D128" s="66">
        <v>13</v>
      </c>
      <c r="E128" s="89"/>
      <c r="F128" s="85"/>
      <c r="G128" s="17" t="s">
        <v>48</v>
      </c>
      <c r="H128" s="58" t="s">
        <v>53</v>
      </c>
      <c r="I128" s="48">
        <v>611</v>
      </c>
      <c r="J128" s="34"/>
      <c r="K128" s="34">
        <v>0</v>
      </c>
      <c r="L128" s="34">
        <v>0</v>
      </c>
      <c r="M128" s="34">
        <v>0</v>
      </c>
      <c r="N128" s="34">
        <v>0</v>
      </c>
      <c r="O128" s="34"/>
      <c r="P128" s="34"/>
      <c r="Q128" s="34">
        <f t="shared" si="19"/>
        <v>0</v>
      </c>
    </row>
    <row r="129" spans="1:17" ht="22.5" hidden="1" customHeight="1">
      <c r="A129" s="74"/>
      <c r="B129" s="89"/>
      <c r="C129" s="89"/>
      <c r="D129" s="66">
        <v>14</v>
      </c>
      <c r="E129" s="89"/>
      <c r="F129" s="85"/>
      <c r="G129" s="15" t="s">
        <v>48</v>
      </c>
      <c r="H129" s="58" t="s">
        <v>54</v>
      </c>
      <c r="I129" s="41">
        <v>611</v>
      </c>
      <c r="J129" s="36"/>
      <c r="K129" s="36">
        <v>0</v>
      </c>
      <c r="L129" s="36">
        <v>0</v>
      </c>
      <c r="M129" s="36">
        <v>0</v>
      </c>
      <c r="N129" s="36">
        <v>0</v>
      </c>
      <c r="O129" s="36"/>
      <c r="P129" s="36"/>
      <c r="Q129" s="34">
        <f t="shared" si="19"/>
        <v>0</v>
      </c>
    </row>
    <row r="130" spans="1:17" ht="22.5" hidden="1" customHeight="1">
      <c r="A130" s="74"/>
      <c r="B130" s="89"/>
      <c r="C130" s="89"/>
      <c r="D130" s="66">
        <v>15</v>
      </c>
      <c r="E130" s="89"/>
      <c r="F130" s="85"/>
      <c r="G130" s="2" t="s">
        <v>49</v>
      </c>
      <c r="H130" s="58" t="s">
        <v>53</v>
      </c>
      <c r="I130" s="48">
        <v>244</v>
      </c>
      <c r="J130" s="36"/>
      <c r="K130" s="34">
        <v>0</v>
      </c>
      <c r="L130" s="34">
        <v>0</v>
      </c>
      <c r="M130" s="34">
        <v>0</v>
      </c>
      <c r="N130" s="34">
        <v>0</v>
      </c>
      <c r="O130" s="34"/>
      <c r="P130" s="34"/>
      <c r="Q130" s="34">
        <f t="shared" si="19"/>
        <v>0</v>
      </c>
    </row>
    <row r="131" spans="1:17" ht="22.5" hidden="1" customHeight="1">
      <c r="A131" s="74"/>
      <c r="B131" s="89"/>
      <c r="C131" s="89"/>
      <c r="D131" s="66">
        <v>16</v>
      </c>
      <c r="E131" s="89"/>
      <c r="F131" s="85"/>
      <c r="G131" s="2" t="s">
        <v>48</v>
      </c>
      <c r="H131" s="58" t="s">
        <v>55</v>
      </c>
      <c r="I131" s="48">
        <v>611</v>
      </c>
      <c r="J131" s="36">
        <v>0</v>
      </c>
      <c r="K131" s="34">
        <v>0</v>
      </c>
      <c r="L131" s="34">
        <v>0</v>
      </c>
      <c r="M131" s="34">
        <v>0</v>
      </c>
      <c r="N131" s="34">
        <v>0</v>
      </c>
      <c r="O131" s="34"/>
      <c r="P131" s="34"/>
      <c r="Q131" s="34">
        <f t="shared" si="19"/>
        <v>0</v>
      </c>
    </row>
    <row r="132" spans="1:17" ht="22.5" hidden="1" customHeight="1">
      <c r="A132" s="74"/>
      <c r="B132" s="89"/>
      <c r="C132" s="89"/>
      <c r="D132" s="66">
        <v>17</v>
      </c>
      <c r="E132" s="89"/>
      <c r="F132" s="85"/>
      <c r="G132" s="2" t="s">
        <v>48</v>
      </c>
      <c r="H132" s="58" t="s">
        <v>107</v>
      </c>
      <c r="I132" s="48" t="s">
        <v>88</v>
      </c>
      <c r="J132" s="36">
        <v>0</v>
      </c>
      <c r="K132" s="34"/>
      <c r="L132" s="34">
        <v>0</v>
      </c>
      <c r="M132" s="34">
        <v>0</v>
      </c>
      <c r="N132" s="34">
        <v>0</v>
      </c>
      <c r="O132" s="34"/>
      <c r="P132" s="34"/>
      <c r="Q132" s="34">
        <f t="shared" si="19"/>
        <v>0</v>
      </c>
    </row>
    <row r="133" spans="1:17" ht="22.5" hidden="1" customHeight="1">
      <c r="A133" s="74"/>
      <c r="B133" s="89"/>
      <c r="C133" s="89"/>
      <c r="D133" s="66">
        <v>18</v>
      </c>
      <c r="E133" s="89"/>
      <c r="F133" s="85"/>
      <c r="G133" s="2" t="s">
        <v>48</v>
      </c>
      <c r="H133" s="58" t="s">
        <v>56</v>
      </c>
      <c r="I133" s="48">
        <v>611</v>
      </c>
      <c r="J133" s="36">
        <v>0</v>
      </c>
      <c r="K133" s="34"/>
      <c r="L133" s="34">
        <v>0</v>
      </c>
      <c r="M133" s="34">
        <v>0</v>
      </c>
      <c r="N133" s="34">
        <v>0</v>
      </c>
      <c r="O133" s="34"/>
      <c r="P133" s="34"/>
      <c r="Q133" s="34">
        <f t="shared" si="19"/>
        <v>0</v>
      </c>
    </row>
    <row r="134" spans="1:17" ht="37.5" hidden="1" customHeight="1">
      <c r="A134" s="74"/>
      <c r="B134" s="89"/>
      <c r="C134" s="89"/>
      <c r="D134" s="66">
        <v>19</v>
      </c>
      <c r="E134" s="89"/>
      <c r="F134" s="85"/>
      <c r="G134" s="2" t="s">
        <v>48</v>
      </c>
      <c r="H134" s="59" t="s">
        <v>106</v>
      </c>
      <c r="I134" s="48" t="s">
        <v>181</v>
      </c>
      <c r="J134" s="36">
        <v>0</v>
      </c>
      <c r="K134" s="34">
        <v>0</v>
      </c>
      <c r="L134" s="34"/>
      <c r="M134" s="34">
        <v>0</v>
      </c>
      <c r="N134" s="34">
        <v>433.9</v>
      </c>
      <c r="O134" s="34">
        <v>433.9</v>
      </c>
      <c r="P134" s="34">
        <v>433.9</v>
      </c>
      <c r="Q134" s="34">
        <f t="shared" si="19"/>
        <v>1301.6999999999998</v>
      </c>
    </row>
    <row r="135" spans="1:17" ht="22.5" hidden="1" customHeight="1">
      <c r="A135" s="74"/>
      <c r="B135" s="89"/>
      <c r="C135" s="89"/>
      <c r="D135" s="66">
        <v>20</v>
      </c>
      <c r="E135" s="89"/>
      <c r="F135" s="85"/>
      <c r="G135" s="2" t="s">
        <v>48</v>
      </c>
      <c r="H135" s="58" t="s">
        <v>57</v>
      </c>
      <c r="I135" s="48">
        <v>611</v>
      </c>
      <c r="J135" s="36"/>
      <c r="K135" s="34">
        <v>0</v>
      </c>
      <c r="L135" s="34">
        <v>0</v>
      </c>
      <c r="M135" s="34">
        <v>0</v>
      </c>
      <c r="N135" s="34">
        <v>0</v>
      </c>
      <c r="O135" s="34"/>
      <c r="P135" s="34"/>
      <c r="Q135" s="34">
        <f t="shared" si="19"/>
        <v>0</v>
      </c>
    </row>
    <row r="136" spans="1:17" ht="22.5" hidden="1" customHeight="1">
      <c r="A136" s="74"/>
      <c r="B136" s="89"/>
      <c r="C136" s="89"/>
      <c r="D136" s="66">
        <v>21</v>
      </c>
      <c r="E136" s="89"/>
      <c r="F136" s="85"/>
      <c r="G136" s="2" t="s">
        <v>48</v>
      </c>
      <c r="H136" s="58" t="s">
        <v>118</v>
      </c>
      <c r="I136" s="48">
        <v>611</v>
      </c>
      <c r="J136" s="36">
        <v>0</v>
      </c>
      <c r="K136" s="34">
        <v>0</v>
      </c>
      <c r="L136" s="34"/>
      <c r="M136" s="34"/>
      <c r="N136" s="34"/>
      <c r="O136" s="34"/>
      <c r="P136" s="34"/>
      <c r="Q136" s="34">
        <f t="shared" si="19"/>
        <v>0</v>
      </c>
    </row>
    <row r="137" spans="1:17" ht="18.75" hidden="1" customHeight="1">
      <c r="A137" s="74"/>
      <c r="B137" s="89"/>
      <c r="C137" s="89"/>
      <c r="D137" s="66">
        <v>22</v>
      </c>
      <c r="E137" s="89"/>
      <c r="F137" s="85"/>
      <c r="G137" s="2" t="s">
        <v>136</v>
      </c>
      <c r="H137" s="58" t="s">
        <v>137</v>
      </c>
      <c r="I137" s="48">
        <v>611</v>
      </c>
      <c r="J137" s="36">
        <v>0</v>
      </c>
      <c r="K137" s="34">
        <v>0</v>
      </c>
      <c r="L137" s="34">
        <v>0</v>
      </c>
      <c r="M137" s="34"/>
      <c r="N137" s="34"/>
      <c r="O137" s="34"/>
      <c r="P137" s="34"/>
      <c r="Q137" s="34">
        <f t="shared" si="19"/>
        <v>0</v>
      </c>
    </row>
    <row r="138" spans="1:17" ht="18.75" hidden="1" customHeight="1">
      <c r="A138" s="74"/>
      <c r="B138" s="89"/>
      <c r="C138" s="89"/>
      <c r="D138" s="66">
        <v>23</v>
      </c>
      <c r="E138" s="89"/>
      <c r="F138" s="85"/>
      <c r="G138" s="2" t="s">
        <v>136</v>
      </c>
      <c r="H138" s="58" t="s">
        <v>138</v>
      </c>
      <c r="I138" s="48">
        <v>611</v>
      </c>
      <c r="J138" s="36">
        <v>0</v>
      </c>
      <c r="K138" s="34">
        <v>0</v>
      </c>
      <c r="L138" s="34">
        <v>0</v>
      </c>
      <c r="M138" s="34"/>
      <c r="N138" s="34">
        <v>0</v>
      </c>
      <c r="O138" s="34">
        <v>0</v>
      </c>
      <c r="P138" s="34"/>
      <c r="Q138" s="34">
        <f t="shared" si="19"/>
        <v>0</v>
      </c>
    </row>
    <row r="139" spans="1:17" ht="18.75" hidden="1" customHeight="1">
      <c r="A139" s="74"/>
      <c r="B139" s="89"/>
      <c r="C139" s="89"/>
      <c r="D139" s="66">
        <v>24</v>
      </c>
      <c r="E139" s="89"/>
      <c r="F139" s="85"/>
      <c r="G139" s="2" t="s">
        <v>136</v>
      </c>
      <c r="H139" s="58" t="s">
        <v>139</v>
      </c>
      <c r="I139" s="48">
        <v>611</v>
      </c>
      <c r="J139" s="36">
        <v>0</v>
      </c>
      <c r="K139" s="34">
        <v>0</v>
      </c>
      <c r="L139" s="34">
        <v>0</v>
      </c>
      <c r="M139" s="34"/>
      <c r="N139" s="34"/>
      <c r="O139" s="34"/>
      <c r="P139" s="34"/>
      <c r="Q139" s="34">
        <f t="shared" si="19"/>
        <v>0</v>
      </c>
    </row>
    <row r="140" spans="1:17" ht="18.75" hidden="1" customHeight="1">
      <c r="A140" s="74"/>
      <c r="B140" s="89"/>
      <c r="C140" s="89"/>
      <c r="D140" s="66">
        <v>25</v>
      </c>
      <c r="E140" s="89"/>
      <c r="F140" s="85"/>
      <c r="G140" s="2" t="s">
        <v>136</v>
      </c>
      <c r="H140" s="58" t="s">
        <v>139</v>
      </c>
      <c r="I140" s="48">
        <v>611</v>
      </c>
      <c r="J140" s="36">
        <v>0</v>
      </c>
      <c r="K140" s="34">
        <v>0</v>
      </c>
      <c r="L140" s="34">
        <v>0</v>
      </c>
      <c r="M140" s="34"/>
      <c r="N140" s="34"/>
      <c r="O140" s="34"/>
      <c r="P140" s="34"/>
      <c r="Q140" s="34">
        <f t="shared" si="19"/>
        <v>0</v>
      </c>
    </row>
    <row r="141" spans="1:17" ht="37.5" hidden="1" customHeight="1">
      <c r="A141" s="74"/>
      <c r="B141" s="89"/>
      <c r="C141" s="89"/>
      <c r="D141" s="66">
        <v>26</v>
      </c>
      <c r="E141" s="89"/>
      <c r="F141" s="85"/>
      <c r="G141" s="2" t="s">
        <v>136</v>
      </c>
      <c r="H141" s="58" t="s">
        <v>177</v>
      </c>
      <c r="I141" s="48" t="s">
        <v>182</v>
      </c>
      <c r="J141" s="36">
        <v>0</v>
      </c>
      <c r="K141" s="34">
        <v>0</v>
      </c>
      <c r="L141" s="34">
        <v>0</v>
      </c>
      <c r="M141" s="34"/>
      <c r="N141" s="34">
        <v>2816.15</v>
      </c>
      <c r="O141" s="34">
        <v>2816.15</v>
      </c>
      <c r="P141" s="34">
        <v>2816.15</v>
      </c>
      <c r="Q141" s="34">
        <f t="shared" si="19"/>
        <v>8448.4500000000007</v>
      </c>
    </row>
    <row r="142" spans="1:17" ht="37.5" hidden="1" customHeight="1">
      <c r="A142" s="74"/>
      <c r="B142" s="89"/>
      <c r="C142" s="89"/>
      <c r="D142" s="66">
        <v>27</v>
      </c>
      <c r="E142" s="89"/>
      <c r="F142" s="85"/>
      <c r="G142" s="2" t="s">
        <v>136</v>
      </c>
      <c r="H142" s="58" t="s">
        <v>178</v>
      </c>
      <c r="I142" s="48">
        <v>611.61199999999997</v>
      </c>
      <c r="J142" s="36">
        <v>0</v>
      </c>
      <c r="K142" s="34">
        <v>0</v>
      </c>
      <c r="L142" s="34">
        <v>0</v>
      </c>
      <c r="M142" s="34"/>
      <c r="N142" s="34">
        <v>19200.34</v>
      </c>
      <c r="O142" s="34">
        <v>19200.34</v>
      </c>
      <c r="P142" s="34">
        <v>19200.34</v>
      </c>
      <c r="Q142" s="34">
        <f t="shared" si="19"/>
        <v>57601.020000000004</v>
      </c>
    </row>
    <row r="143" spans="1:17" ht="18.75" hidden="1" customHeight="1">
      <c r="A143" s="74"/>
      <c r="B143" s="89"/>
      <c r="C143" s="89"/>
      <c r="D143" s="66">
        <v>28</v>
      </c>
      <c r="E143" s="89"/>
      <c r="F143" s="85"/>
      <c r="G143" s="2" t="s">
        <v>136</v>
      </c>
      <c r="H143" s="58" t="s">
        <v>147</v>
      </c>
      <c r="I143" s="41" t="s">
        <v>144</v>
      </c>
      <c r="J143" s="36"/>
      <c r="K143" s="34"/>
      <c r="L143" s="34"/>
      <c r="M143" s="34"/>
      <c r="N143" s="34">
        <v>2400</v>
      </c>
      <c r="O143" s="34">
        <v>2400</v>
      </c>
      <c r="P143" s="34">
        <v>2400</v>
      </c>
      <c r="Q143" s="34">
        <f t="shared" si="19"/>
        <v>7200</v>
      </c>
    </row>
    <row r="144" spans="1:17" ht="18.75" hidden="1" customHeight="1">
      <c r="A144" s="74"/>
      <c r="B144" s="89"/>
      <c r="C144" s="89"/>
      <c r="D144" s="66">
        <v>29</v>
      </c>
      <c r="E144" s="89"/>
      <c r="F144" s="85"/>
      <c r="G144" s="2" t="s">
        <v>49</v>
      </c>
      <c r="H144" s="58" t="s">
        <v>137</v>
      </c>
      <c r="I144" s="41">
        <v>111.119</v>
      </c>
      <c r="J144" s="36"/>
      <c r="K144" s="34"/>
      <c r="L144" s="34"/>
      <c r="M144" s="34"/>
      <c r="N144" s="34"/>
      <c r="O144" s="34"/>
      <c r="P144" s="34"/>
      <c r="Q144" s="34">
        <f t="shared" si="19"/>
        <v>0</v>
      </c>
    </row>
    <row r="145" spans="1:17" ht="18.75" hidden="1" customHeight="1">
      <c r="A145" s="74"/>
      <c r="B145" s="89"/>
      <c r="C145" s="89"/>
      <c r="D145" s="66">
        <v>30</v>
      </c>
      <c r="E145" s="89"/>
      <c r="F145" s="85"/>
      <c r="G145" s="2" t="s">
        <v>49</v>
      </c>
      <c r="H145" s="58" t="s">
        <v>138</v>
      </c>
      <c r="I145" s="41">
        <v>111.119</v>
      </c>
      <c r="J145" s="36"/>
      <c r="K145" s="34"/>
      <c r="L145" s="34"/>
      <c r="M145" s="34"/>
      <c r="N145" s="34"/>
      <c r="O145" s="34"/>
      <c r="P145" s="34"/>
      <c r="Q145" s="34">
        <f t="shared" si="19"/>
        <v>0</v>
      </c>
    </row>
    <row r="146" spans="1:17" ht="34.5" hidden="1" customHeight="1">
      <c r="A146" s="74"/>
      <c r="B146" s="89"/>
      <c r="C146" s="89"/>
      <c r="D146" s="66">
        <v>31</v>
      </c>
      <c r="E146" s="89"/>
      <c r="F146" s="85"/>
      <c r="G146" s="2" t="s">
        <v>49</v>
      </c>
      <c r="H146" s="58" t="s">
        <v>176</v>
      </c>
      <c r="I146" s="41">
        <v>111.119</v>
      </c>
      <c r="J146" s="36"/>
      <c r="K146" s="34"/>
      <c r="L146" s="34"/>
      <c r="M146" s="34"/>
      <c r="N146" s="34"/>
      <c r="O146" s="34"/>
      <c r="P146" s="34"/>
      <c r="Q146" s="34">
        <f t="shared" si="19"/>
        <v>0</v>
      </c>
    </row>
    <row r="147" spans="1:17" ht="18.75" hidden="1" customHeight="1">
      <c r="A147" s="74"/>
      <c r="B147" s="89"/>
      <c r="C147" s="89"/>
      <c r="D147" s="66">
        <v>32</v>
      </c>
      <c r="E147" s="89"/>
      <c r="F147" s="85"/>
      <c r="G147" s="2" t="s">
        <v>49</v>
      </c>
      <c r="H147" s="58" t="s">
        <v>154</v>
      </c>
      <c r="I147" s="41">
        <v>111.119</v>
      </c>
      <c r="J147" s="36"/>
      <c r="K147" s="34"/>
      <c r="L147" s="34"/>
      <c r="M147" s="34"/>
      <c r="N147" s="34"/>
      <c r="O147" s="34"/>
      <c r="P147" s="34"/>
      <c r="Q147" s="34">
        <f t="shared" si="19"/>
        <v>0</v>
      </c>
    </row>
    <row r="148" spans="1:17" ht="18.75" hidden="1" customHeight="1">
      <c r="A148" s="74"/>
      <c r="B148" s="89"/>
      <c r="C148" s="89"/>
      <c r="D148" s="66">
        <v>33</v>
      </c>
      <c r="E148" s="89"/>
      <c r="F148" s="85"/>
      <c r="G148" s="2" t="s">
        <v>136</v>
      </c>
      <c r="H148" s="58" t="s">
        <v>164</v>
      </c>
      <c r="I148" s="41">
        <v>611.61199999999997</v>
      </c>
      <c r="J148" s="36"/>
      <c r="K148" s="34"/>
      <c r="L148" s="34"/>
      <c r="M148" s="34"/>
      <c r="N148" s="34"/>
      <c r="O148" s="34"/>
      <c r="P148" s="34"/>
      <c r="Q148" s="34">
        <f t="shared" si="19"/>
        <v>0</v>
      </c>
    </row>
    <row r="149" spans="1:17" ht="30" hidden="1">
      <c r="A149" s="74">
        <v>12</v>
      </c>
      <c r="B149" s="87" t="s">
        <v>25</v>
      </c>
      <c r="C149" s="98" t="s">
        <v>58</v>
      </c>
      <c r="D149" s="3">
        <v>1</v>
      </c>
      <c r="E149" s="17" t="s">
        <v>27</v>
      </c>
      <c r="F149" s="15" t="s">
        <v>10</v>
      </c>
      <c r="G149" s="15" t="s">
        <v>9</v>
      </c>
      <c r="H149" s="58" t="s">
        <v>9</v>
      </c>
      <c r="I149" s="41" t="s">
        <v>9</v>
      </c>
      <c r="J149" s="35">
        <f>J150</f>
        <v>0</v>
      </c>
      <c r="K149" s="33">
        <f>K150</f>
        <v>0</v>
      </c>
      <c r="L149" s="33">
        <f t="shared" ref="L149" si="20">L150</f>
        <v>0</v>
      </c>
      <c r="M149" s="33">
        <f t="shared" ref="M149:N149" si="21">M150</f>
        <v>0</v>
      </c>
      <c r="N149" s="33">
        <f t="shared" si="21"/>
        <v>0</v>
      </c>
      <c r="O149" s="33"/>
      <c r="P149" s="33"/>
      <c r="Q149" s="33">
        <f t="shared" ref="Q149:Q162" si="22">J149+K149+L149+M149</f>
        <v>0</v>
      </c>
    </row>
    <row r="150" spans="1:17" ht="79.5" hidden="1" customHeight="1">
      <c r="A150" s="74"/>
      <c r="B150" s="87"/>
      <c r="C150" s="99"/>
      <c r="D150" s="3">
        <v>2</v>
      </c>
      <c r="E150" s="17" t="s">
        <v>128</v>
      </c>
      <c r="F150" s="15" t="s">
        <v>10</v>
      </c>
      <c r="G150" s="17" t="s">
        <v>17</v>
      </c>
      <c r="H150" s="58" t="s">
        <v>59</v>
      </c>
      <c r="I150" s="48">
        <v>611</v>
      </c>
      <c r="J150" s="34"/>
      <c r="K150" s="34">
        <v>0</v>
      </c>
      <c r="L150" s="34">
        <v>0</v>
      </c>
      <c r="M150" s="34">
        <v>0</v>
      </c>
      <c r="N150" s="34">
        <v>0</v>
      </c>
      <c r="O150" s="34"/>
      <c r="P150" s="34"/>
      <c r="Q150" s="34">
        <f t="shared" si="22"/>
        <v>0</v>
      </c>
    </row>
    <row r="151" spans="1:17" ht="30" hidden="1">
      <c r="A151" s="74">
        <v>13</v>
      </c>
      <c r="B151" s="87" t="s">
        <v>40</v>
      </c>
      <c r="C151" s="87" t="s">
        <v>68</v>
      </c>
      <c r="D151" s="66">
        <v>1</v>
      </c>
      <c r="E151" s="17" t="s">
        <v>27</v>
      </c>
      <c r="F151" s="15" t="s">
        <v>10</v>
      </c>
      <c r="G151" s="15" t="s">
        <v>9</v>
      </c>
      <c r="H151" s="58" t="s">
        <v>9</v>
      </c>
      <c r="I151" s="41" t="s">
        <v>9</v>
      </c>
      <c r="J151" s="33">
        <f>J152+J153+J154+J155+J156+J157+J158+J159+J160+J161+J162</f>
        <v>0</v>
      </c>
      <c r="K151" s="33">
        <f>K152+K153+K154+K155+K156+K157+K158+K159+K160+K161+K162</f>
        <v>0</v>
      </c>
      <c r="L151" s="33">
        <f t="shared" ref="L151" si="23">L152+L153+L154+L155+L156+L157+L158+L159+L160+L161+L162</f>
        <v>0</v>
      </c>
      <c r="M151" s="33">
        <f t="shared" ref="M151:N151" si="24">M152+M153+M154+M155+M156+M157+M158+M159+M160+M161+M162</f>
        <v>0</v>
      </c>
      <c r="N151" s="33">
        <f t="shared" si="24"/>
        <v>0</v>
      </c>
      <c r="O151" s="33"/>
      <c r="P151" s="33"/>
      <c r="Q151" s="33">
        <f t="shared" si="22"/>
        <v>0</v>
      </c>
    </row>
    <row r="152" spans="1:17" ht="18.75" hidden="1" customHeight="1">
      <c r="A152" s="74"/>
      <c r="B152" s="90"/>
      <c r="C152" s="90"/>
      <c r="D152" s="72">
        <v>2</v>
      </c>
      <c r="E152" s="87" t="s">
        <v>128</v>
      </c>
      <c r="F152" s="82" t="s">
        <v>10</v>
      </c>
      <c r="G152" s="17" t="s">
        <v>17</v>
      </c>
      <c r="H152" s="58" t="s">
        <v>60</v>
      </c>
      <c r="I152" s="48">
        <v>611</v>
      </c>
      <c r="J152" s="34"/>
      <c r="K152" s="34">
        <v>0</v>
      </c>
      <c r="L152" s="34">
        <v>0</v>
      </c>
      <c r="M152" s="34">
        <v>0</v>
      </c>
      <c r="N152" s="34">
        <v>0</v>
      </c>
      <c r="O152" s="34"/>
      <c r="P152" s="34"/>
      <c r="Q152" s="34">
        <f t="shared" si="22"/>
        <v>0</v>
      </c>
    </row>
    <row r="153" spans="1:17" ht="18.75" hidden="1" customHeight="1">
      <c r="A153" s="74"/>
      <c r="B153" s="90"/>
      <c r="C153" s="90"/>
      <c r="D153" s="72">
        <v>3</v>
      </c>
      <c r="E153" s="87"/>
      <c r="F153" s="83"/>
      <c r="G153" s="17" t="s">
        <v>17</v>
      </c>
      <c r="H153" s="58" t="s">
        <v>60</v>
      </c>
      <c r="I153" s="48">
        <v>621</v>
      </c>
      <c r="J153" s="34"/>
      <c r="K153" s="34">
        <v>0</v>
      </c>
      <c r="L153" s="34">
        <v>0</v>
      </c>
      <c r="M153" s="34">
        <v>0</v>
      </c>
      <c r="N153" s="34">
        <v>0</v>
      </c>
      <c r="O153" s="34"/>
      <c r="P153" s="34"/>
      <c r="Q153" s="34">
        <f t="shared" si="22"/>
        <v>0</v>
      </c>
    </row>
    <row r="154" spans="1:17" ht="18.75" hidden="1" customHeight="1">
      <c r="A154" s="74"/>
      <c r="B154" s="90"/>
      <c r="C154" s="90"/>
      <c r="D154" s="72">
        <v>4</v>
      </c>
      <c r="E154" s="87"/>
      <c r="F154" s="83"/>
      <c r="G154" s="17" t="s">
        <v>48</v>
      </c>
      <c r="H154" s="58" t="s">
        <v>60</v>
      </c>
      <c r="I154" s="48">
        <v>611</v>
      </c>
      <c r="J154" s="34"/>
      <c r="K154" s="34">
        <v>0</v>
      </c>
      <c r="L154" s="34">
        <v>0</v>
      </c>
      <c r="M154" s="34">
        <v>0</v>
      </c>
      <c r="N154" s="34">
        <v>0</v>
      </c>
      <c r="O154" s="34"/>
      <c r="P154" s="34"/>
      <c r="Q154" s="34">
        <f t="shared" si="22"/>
        <v>0</v>
      </c>
    </row>
    <row r="155" spans="1:17" ht="18.75" hidden="1" customHeight="1">
      <c r="A155" s="74"/>
      <c r="B155" s="90"/>
      <c r="C155" s="90"/>
      <c r="D155" s="72">
        <v>5</v>
      </c>
      <c r="E155" s="87"/>
      <c r="F155" s="83"/>
      <c r="G155" s="17" t="s">
        <v>49</v>
      </c>
      <c r="H155" s="58" t="s">
        <v>60</v>
      </c>
      <c r="I155" s="48">
        <v>244</v>
      </c>
      <c r="J155" s="34"/>
      <c r="K155" s="34">
        <v>0</v>
      </c>
      <c r="L155" s="34">
        <v>0</v>
      </c>
      <c r="M155" s="34">
        <v>0</v>
      </c>
      <c r="N155" s="34">
        <v>0</v>
      </c>
      <c r="O155" s="34"/>
      <c r="P155" s="34"/>
      <c r="Q155" s="34">
        <f t="shared" si="22"/>
        <v>0</v>
      </c>
    </row>
    <row r="156" spans="1:17" ht="18.75" hidden="1" customHeight="1">
      <c r="A156" s="74"/>
      <c r="B156" s="90"/>
      <c r="C156" s="90"/>
      <c r="D156" s="72">
        <v>6</v>
      </c>
      <c r="E156" s="87"/>
      <c r="F156" s="83"/>
      <c r="G156" s="17" t="s">
        <v>48</v>
      </c>
      <c r="H156" s="58" t="s">
        <v>61</v>
      </c>
      <c r="I156" s="48">
        <v>611</v>
      </c>
      <c r="J156" s="34"/>
      <c r="K156" s="34">
        <v>0</v>
      </c>
      <c r="L156" s="34">
        <v>0</v>
      </c>
      <c r="M156" s="34">
        <v>0</v>
      </c>
      <c r="N156" s="34">
        <v>0</v>
      </c>
      <c r="O156" s="34"/>
      <c r="P156" s="34"/>
      <c r="Q156" s="34">
        <f t="shared" si="22"/>
        <v>0</v>
      </c>
    </row>
    <row r="157" spans="1:17" ht="18.75" hidden="1" customHeight="1">
      <c r="A157" s="74"/>
      <c r="B157" s="90"/>
      <c r="C157" s="90"/>
      <c r="D157" s="72">
        <v>7</v>
      </c>
      <c r="E157" s="87"/>
      <c r="F157" s="83"/>
      <c r="G157" s="17" t="s">
        <v>17</v>
      </c>
      <c r="H157" s="58" t="s">
        <v>62</v>
      </c>
      <c r="I157" s="48">
        <v>611</v>
      </c>
      <c r="J157" s="34"/>
      <c r="K157" s="34">
        <v>0</v>
      </c>
      <c r="L157" s="34">
        <v>0</v>
      </c>
      <c r="M157" s="34">
        <v>0</v>
      </c>
      <c r="N157" s="34">
        <v>0</v>
      </c>
      <c r="O157" s="34"/>
      <c r="P157" s="34"/>
      <c r="Q157" s="34">
        <f t="shared" si="22"/>
        <v>0</v>
      </c>
    </row>
    <row r="158" spans="1:17" ht="18.75" hidden="1" customHeight="1">
      <c r="A158" s="74"/>
      <c r="B158" s="90"/>
      <c r="C158" s="90"/>
      <c r="D158" s="72">
        <v>8</v>
      </c>
      <c r="E158" s="87"/>
      <c r="F158" s="83"/>
      <c r="G158" s="17" t="s">
        <v>17</v>
      </c>
      <c r="H158" s="58" t="s">
        <v>63</v>
      </c>
      <c r="I158" s="48">
        <v>611</v>
      </c>
      <c r="J158" s="34"/>
      <c r="K158" s="34">
        <v>0</v>
      </c>
      <c r="L158" s="34">
        <v>0</v>
      </c>
      <c r="M158" s="34">
        <v>0</v>
      </c>
      <c r="N158" s="34">
        <v>0</v>
      </c>
      <c r="O158" s="34"/>
      <c r="P158" s="34"/>
      <c r="Q158" s="34">
        <f t="shared" si="22"/>
        <v>0</v>
      </c>
    </row>
    <row r="159" spans="1:17" ht="18.75" hidden="1" customHeight="1">
      <c r="A159" s="74"/>
      <c r="B159" s="90"/>
      <c r="C159" s="90"/>
      <c r="D159" s="72">
        <v>9</v>
      </c>
      <c r="E159" s="87"/>
      <c r="F159" s="83"/>
      <c r="G159" s="17" t="s">
        <v>17</v>
      </c>
      <c r="H159" s="58" t="s">
        <v>64</v>
      </c>
      <c r="I159" s="48">
        <v>611</v>
      </c>
      <c r="J159" s="34"/>
      <c r="K159" s="34">
        <v>0</v>
      </c>
      <c r="L159" s="34">
        <v>0</v>
      </c>
      <c r="M159" s="34">
        <v>0</v>
      </c>
      <c r="N159" s="34">
        <v>0</v>
      </c>
      <c r="O159" s="34"/>
      <c r="P159" s="34"/>
      <c r="Q159" s="34">
        <f t="shared" si="22"/>
        <v>0</v>
      </c>
    </row>
    <row r="160" spans="1:17" ht="18.75" hidden="1" customHeight="1">
      <c r="A160" s="74"/>
      <c r="B160" s="90"/>
      <c r="C160" s="90"/>
      <c r="D160" s="72">
        <v>10</v>
      </c>
      <c r="E160" s="87"/>
      <c r="F160" s="83"/>
      <c r="G160" s="17" t="s">
        <v>17</v>
      </c>
      <c r="H160" s="58" t="s">
        <v>65</v>
      </c>
      <c r="I160" s="48">
        <v>611</v>
      </c>
      <c r="J160" s="34"/>
      <c r="K160" s="34">
        <v>0</v>
      </c>
      <c r="L160" s="34">
        <v>0</v>
      </c>
      <c r="M160" s="34">
        <v>0</v>
      </c>
      <c r="N160" s="34">
        <v>0</v>
      </c>
      <c r="O160" s="34"/>
      <c r="P160" s="34"/>
      <c r="Q160" s="34">
        <f t="shared" si="22"/>
        <v>0</v>
      </c>
    </row>
    <row r="161" spans="1:17" ht="18.75" hidden="1" customHeight="1">
      <c r="A161" s="74"/>
      <c r="B161" s="90"/>
      <c r="C161" s="90"/>
      <c r="D161" s="72">
        <v>11</v>
      </c>
      <c r="E161" s="87"/>
      <c r="F161" s="83"/>
      <c r="G161" s="17" t="s">
        <v>17</v>
      </c>
      <c r="H161" s="58" t="s">
        <v>66</v>
      </c>
      <c r="I161" s="48">
        <v>611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/>
      <c r="P161" s="34"/>
      <c r="Q161" s="34">
        <f t="shared" si="22"/>
        <v>0</v>
      </c>
    </row>
    <row r="162" spans="1:17" ht="18.75" hidden="1" customHeight="1">
      <c r="A162" s="74"/>
      <c r="B162" s="90"/>
      <c r="C162" s="90"/>
      <c r="D162" s="72">
        <v>12</v>
      </c>
      <c r="E162" s="87"/>
      <c r="F162" s="83"/>
      <c r="G162" s="17" t="s">
        <v>17</v>
      </c>
      <c r="H162" s="58" t="s">
        <v>67</v>
      </c>
      <c r="I162" s="48">
        <v>611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/>
      <c r="P162" s="34"/>
      <c r="Q162" s="34">
        <f t="shared" si="22"/>
        <v>0</v>
      </c>
    </row>
    <row r="163" spans="1:17" ht="45">
      <c r="A163" s="74">
        <v>5</v>
      </c>
      <c r="B163" s="91" t="s">
        <v>69</v>
      </c>
      <c r="C163" s="91" t="s">
        <v>70</v>
      </c>
      <c r="D163" s="66">
        <v>1</v>
      </c>
      <c r="E163" s="17" t="s">
        <v>125</v>
      </c>
      <c r="F163" s="17" t="s">
        <v>12</v>
      </c>
      <c r="G163" s="16" t="s">
        <v>9</v>
      </c>
      <c r="H163" s="49" t="s">
        <v>9</v>
      </c>
      <c r="I163" s="49" t="s">
        <v>9</v>
      </c>
      <c r="J163" s="33">
        <f t="shared" ref="J163:P163" si="25">J164</f>
        <v>0</v>
      </c>
      <c r="K163" s="33">
        <f t="shared" si="25"/>
        <v>0</v>
      </c>
      <c r="L163" s="33">
        <f t="shared" si="25"/>
        <v>0</v>
      </c>
      <c r="M163" s="33">
        <f t="shared" si="25"/>
        <v>0</v>
      </c>
      <c r="N163" s="33">
        <v>225</v>
      </c>
      <c r="O163" s="33">
        <f t="shared" si="25"/>
        <v>225</v>
      </c>
      <c r="P163" s="33">
        <f t="shared" si="25"/>
        <v>225</v>
      </c>
      <c r="Q163" s="33">
        <f>SUM(J163:P163)</f>
        <v>675</v>
      </c>
    </row>
    <row r="164" spans="1:17" ht="55.5" customHeight="1">
      <c r="A164" s="74"/>
      <c r="B164" s="91"/>
      <c r="C164" s="91"/>
      <c r="D164" s="66">
        <v>2</v>
      </c>
      <c r="E164" s="17" t="s">
        <v>11</v>
      </c>
      <c r="F164" s="17" t="s">
        <v>12</v>
      </c>
      <c r="G164" s="15" t="s">
        <v>9</v>
      </c>
      <c r="H164" s="48" t="s">
        <v>9</v>
      </c>
      <c r="I164" s="41" t="s">
        <v>9</v>
      </c>
      <c r="J164" s="36">
        <f t="shared" ref="J164:O164" si="26">J165+J169</f>
        <v>0</v>
      </c>
      <c r="K164" s="36">
        <f t="shared" si="26"/>
        <v>0</v>
      </c>
      <c r="L164" s="36">
        <f t="shared" si="26"/>
        <v>0</v>
      </c>
      <c r="M164" s="36">
        <f t="shared" si="26"/>
        <v>0</v>
      </c>
      <c r="N164" s="36">
        <f t="shared" si="26"/>
        <v>225</v>
      </c>
      <c r="O164" s="36">
        <f t="shared" si="26"/>
        <v>225</v>
      </c>
      <c r="P164" s="36">
        <v>225</v>
      </c>
      <c r="Q164" s="34">
        <f>SUM(J164:P164)</f>
        <v>675</v>
      </c>
    </row>
    <row r="165" spans="1:17" ht="30" hidden="1">
      <c r="A165" s="74">
        <v>15</v>
      </c>
      <c r="B165" s="87" t="s">
        <v>15</v>
      </c>
      <c r="C165" s="87" t="s">
        <v>167</v>
      </c>
      <c r="D165" s="66">
        <v>1</v>
      </c>
      <c r="E165" s="17" t="s">
        <v>27</v>
      </c>
      <c r="F165" s="15" t="s">
        <v>12</v>
      </c>
      <c r="G165" s="5" t="s">
        <v>9</v>
      </c>
      <c r="H165" s="49" t="s">
        <v>9</v>
      </c>
      <c r="I165" s="50" t="s">
        <v>9</v>
      </c>
      <c r="J165" s="35">
        <f>J166+J167+J168</f>
        <v>0</v>
      </c>
      <c r="K165" s="35">
        <f>K166</f>
        <v>0</v>
      </c>
      <c r="L165" s="35">
        <f>L166+L167+L168</f>
        <v>0</v>
      </c>
      <c r="M165" s="35">
        <f>M166+M167+M168</f>
        <v>0</v>
      </c>
      <c r="N165" s="35">
        <f>N166+N167+N168</f>
        <v>225</v>
      </c>
      <c r="O165" s="35">
        <f>O166+O167+O168</f>
        <v>225</v>
      </c>
      <c r="P165" s="35">
        <f>P166+P167+P168</f>
        <v>225</v>
      </c>
      <c r="Q165" s="33">
        <f>SUM(J165:P165)</f>
        <v>675</v>
      </c>
    </row>
    <row r="166" spans="1:17" ht="38.25" hidden="1" customHeight="1">
      <c r="A166" s="74"/>
      <c r="B166" s="87"/>
      <c r="C166" s="90"/>
      <c r="D166" s="72">
        <v>2</v>
      </c>
      <c r="E166" s="87" t="s">
        <v>11</v>
      </c>
      <c r="F166" s="82" t="s">
        <v>12</v>
      </c>
      <c r="G166" s="15" t="s">
        <v>72</v>
      </c>
      <c r="H166" s="58" t="s">
        <v>101</v>
      </c>
      <c r="I166" s="48" t="s">
        <v>123</v>
      </c>
      <c r="J166" s="36"/>
      <c r="K166" s="36"/>
      <c r="L166" s="36"/>
      <c r="M166" s="34"/>
      <c r="N166" s="34">
        <v>225</v>
      </c>
      <c r="O166" s="34">
        <v>225</v>
      </c>
      <c r="P166" s="34">
        <v>225</v>
      </c>
      <c r="Q166" s="34">
        <f>SUM(J166:P166)</f>
        <v>675</v>
      </c>
    </row>
    <row r="167" spans="1:17" ht="27" hidden="1" customHeight="1">
      <c r="A167" s="74"/>
      <c r="B167" s="87"/>
      <c r="C167" s="90"/>
      <c r="D167" s="72">
        <v>3</v>
      </c>
      <c r="E167" s="87"/>
      <c r="F167" s="82"/>
      <c r="G167" s="15" t="s">
        <v>72</v>
      </c>
      <c r="H167" s="58" t="s">
        <v>73</v>
      </c>
      <c r="I167" s="41">
        <v>244</v>
      </c>
      <c r="J167" s="36"/>
      <c r="K167" s="36">
        <v>0</v>
      </c>
      <c r="L167" s="36">
        <v>0</v>
      </c>
      <c r="M167" s="34">
        <v>0</v>
      </c>
      <c r="N167" s="34">
        <v>0</v>
      </c>
      <c r="O167" s="34"/>
      <c r="P167" s="34"/>
      <c r="Q167" s="34">
        <f t="shared" ref="Q167:Q168" si="27">J167+K167+L167+M167+N167</f>
        <v>0</v>
      </c>
    </row>
    <row r="168" spans="1:17" ht="27" hidden="1" customHeight="1">
      <c r="A168" s="74"/>
      <c r="B168" s="87"/>
      <c r="C168" s="90"/>
      <c r="D168" s="72">
        <v>4</v>
      </c>
      <c r="E168" s="87"/>
      <c r="F168" s="82"/>
      <c r="G168" s="15" t="s">
        <v>72</v>
      </c>
      <c r="H168" s="58" t="s">
        <v>74</v>
      </c>
      <c r="I168" s="41">
        <v>244</v>
      </c>
      <c r="J168" s="36"/>
      <c r="K168" s="36">
        <v>0</v>
      </c>
      <c r="L168" s="36">
        <v>0</v>
      </c>
      <c r="M168" s="36">
        <v>0</v>
      </c>
      <c r="N168" s="36">
        <v>0</v>
      </c>
      <c r="O168" s="36"/>
      <c r="P168" s="36"/>
      <c r="Q168" s="34">
        <f t="shared" si="27"/>
        <v>0</v>
      </c>
    </row>
    <row r="169" spans="1:17" ht="30" hidden="1">
      <c r="A169" s="74">
        <v>16</v>
      </c>
      <c r="B169" s="87" t="s">
        <v>25</v>
      </c>
      <c r="C169" s="87" t="s">
        <v>168</v>
      </c>
      <c r="D169" s="66">
        <v>1</v>
      </c>
      <c r="E169" s="17" t="s">
        <v>27</v>
      </c>
      <c r="F169" s="15" t="s">
        <v>12</v>
      </c>
      <c r="G169" s="5" t="s">
        <v>9</v>
      </c>
      <c r="H169" s="49" t="s">
        <v>9</v>
      </c>
      <c r="I169" s="50" t="s">
        <v>9</v>
      </c>
      <c r="J169" s="35">
        <f>J170+J171+J172+J173+J174+J175+J176</f>
        <v>0</v>
      </c>
      <c r="K169" s="37">
        <f>K170+K171+K172+K173+K174+K175+K176</f>
        <v>0</v>
      </c>
      <c r="L169" s="37">
        <f t="shared" ref="L169" si="28">L170+L171+L172+L173+L174+L175+L176</f>
        <v>0</v>
      </c>
      <c r="M169" s="37">
        <f t="shared" ref="M169:N169" si="29">M170+M171+M172+M173+M174+M175+M176</f>
        <v>0</v>
      </c>
      <c r="N169" s="37">
        <f t="shared" si="29"/>
        <v>0</v>
      </c>
      <c r="O169" s="37"/>
      <c r="P169" s="37"/>
      <c r="Q169" s="33">
        <f t="shared" ref="Q169:Q176" si="30">J169+K169+L169+M169</f>
        <v>0</v>
      </c>
    </row>
    <row r="170" spans="1:17" ht="19.5" hidden="1" customHeight="1">
      <c r="A170" s="74"/>
      <c r="B170" s="90"/>
      <c r="C170" s="90"/>
      <c r="D170" s="72">
        <v>2</v>
      </c>
      <c r="E170" s="87" t="s">
        <v>11</v>
      </c>
      <c r="F170" s="82" t="s">
        <v>12</v>
      </c>
      <c r="G170" s="15" t="s">
        <v>72</v>
      </c>
      <c r="H170" s="58" t="s">
        <v>76</v>
      </c>
      <c r="I170" s="41">
        <v>244</v>
      </c>
      <c r="J170" s="36">
        <v>0</v>
      </c>
      <c r="K170" s="36">
        <v>0</v>
      </c>
      <c r="L170" s="36">
        <v>0</v>
      </c>
      <c r="M170" s="34">
        <v>0</v>
      </c>
      <c r="N170" s="34">
        <v>0</v>
      </c>
      <c r="O170" s="34"/>
      <c r="P170" s="34"/>
      <c r="Q170" s="34">
        <f t="shared" si="30"/>
        <v>0</v>
      </c>
    </row>
    <row r="171" spans="1:17" ht="19.5" hidden="1" customHeight="1">
      <c r="A171" s="74"/>
      <c r="B171" s="90"/>
      <c r="C171" s="90"/>
      <c r="D171" s="72">
        <v>3</v>
      </c>
      <c r="E171" s="87"/>
      <c r="F171" s="82"/>
      <c r="G171" s="15" t="s">
        <v>72</v>
      </c>
      <c r="H171" s="58" t="s">
        <v>77</v>
      </c>
      <c r="I171" s="41">
        <v>244</v>
      </c>
      <c r="J171" s="36"/>
      <c r="K171" s="36">
        <v>0</v>
      </c>
      <c r="L171" s="36">
        <v>0</v>
      </c>
      <c r="M171" s="34">
        <v>0</v>
      </c>
      <c r="N171" s="34">
        <v>0</v>
      </c>
      <c r="O171" s="34"/>
      <c r="P171" s="34"/>
      <c r="Q171" s="34">
        <f t="shared" si="30"/>
        <v>0</v>
      </c>
    </row>
    <row r="172" spans="1:17" ht="19.5" hidden="1" customHeight="1">
      <c r="A172" s="74"/>
      <c r="B172" s="90"/>
      <c r="C172" s="90"/>
      <c r="D172" s="72">
        <v>4</v>
      </c>
      <c r="E172" s="87"/>
      <c r="F172" s="82"/>
      <c r="G172" s="15" t="s">
        <v>72</v>
      </c>
      <c r="H172" s="58" t="s">
        <v>78</v>
      </c>
      <c r="I172" s="41">
        <v>244</v>
      </c>
      <c r="J172" s="36"/>
      <c r="K172" s="36">
        <v>0</v>
      </c>
      <c r="L172" s="36">
        <v>0</v>
      </c>
      <c r="M172" s="34">
        <v>0</v>
      </c>
      <c r="N172" s="34">
        <v>0</v>
      </c>
      <c r="O172" s="34"/>
      <c r="P172" s="34"/>
      <c r="Q172" s="34">
        <f t="shared" si="30"/>
        <v>0</v>
      </c>
    </row>
    <row r="173" spans="1:17" ht="19.5" hidden="1" customHeight="1">
      <c r="A173" s="74"/>
      <c r="B173" s="90"/>
      <c r="C173" s="90"/>
      <c r="D173" s="72">
        <v>5</v>
      </c>
      <c r="E173" s="87"/>
      <c r="F173" s="82"/>
      <c r="G173" s="15" t="s">
        <v>72</v>
      </c>
      <c r="H173" s="58" t="s">
        <v>79</v>
      </c>
      <c r="I173" s="41">
        <v>244</v>
      </c>
      <c r="J173" s="36"/>
      <c r="K173" s="36">
        <v>0</v>
      </c>
      <c r="L173" s="36">
        <v>0</v>
      </c>
      <c r="M173" s="34">
        <v>0</v>
      </c>
      <c r="N173" s="34">
        <v>0</v>
      </c>
      <c r="O173" s="34"/>
      <c r="P173" s="34"/>
      <c r="Q173" s="34">
        <f t="shared" si="30"/>
        <v>0</v>
      </c>
    </row>
    <row r="174" spans="1:17" ht="19.5" hidden="1" customHeight="1">
      <c r="A174" s="74"/>
      <c r="B174" s="90"/>
      <c r="C174" s="90"/>
      <c r="D174" s="72">
        <v>6</v>
      </c>
      <c r="E174" s="87"/>
      <c r="F174" s="82"/>
      <c r="G174" s="15" t="s">
        <v>72</v>
      </c>
      <c r="H174" s="58" t="s">
        <v>80</v>
      </c>
      <c r="I174" s="41">
        <v>244</v>
      </c>
      <c r="J174" s="36"/>
      <c r="K174" s="36">
        <v>0</v>
      </c>
      <c r="L174" s="36">
        <v>0</v>
      </c>
      <c r="M174" s="34">
        <v>0</v>
      </c>
      <c r="N174" s="34">
        <v>0</v>
      </c>
      <c r="O174" s="34"/>
      <c r="P174" s="34"/>
      <c r="Q174" s="34">
        <f t="shared" si="30"/>
        <v>0</v>
      </c>
    </row>
    <row r="175" spans="1:17" ht="19.5" hidden="1" customHeight="1">
      <c r="A175" s="74"/>
      <c r="B175" s="90"/>
      <c r="C175" s="90"/>
      <c r="D175" s="72">
        <v>7</v>
      </c>
      <c r="E175" s="87"/>
      <c r="F175" s="82"/>
      <c r="G175" s="15" t="s">
        <v>72</v>
      </c>
      <c r="H175" s="58" t="s">
        <v>81</v>
      </c>
      <c r="I175" s="41">
        <v>244</v>
      </c>
      <c r="J175" s="36"/>
      <c r="K175" s="36">
        <v>0</v>
      </c>
      <c r="L175" s="36">
        <v>0</v>
      </c>
      <c r="M175" s="34">
        <v>0</v>
      </c>
      <c r="N175" s="34">
        <v>0</v>
      </c>
      <c r="O175" s="34"/>
      <c r="P175" s="34"/>
      <c r="Q175" s="34">
        <f t="shared" si="30"/>
        <v>0</v>
      </c>
    </row>
    <row r="176" spans="1:17" ht="19.5" hidden="1" customHeight="1">
      <c r="A176" s="74"/>
      <c r="B176" s="90"/>
      <c r="C176" s="90"/>
      <c r="D176" s="72">
        <v>8</v>
      </c>
      <c r="E176" s="87"/>
      <c r="F176" s="82"/>
      <c r="G176" s="15" t="s">
        <v>72</v>
      </c>
      <c r="H176" s="58" t="s">
        <v>82</v>
      </c>
      <c r="I176" s="41">
        <v>244</v>
      </c>
      <c r="J176" s="36"/>
      <c r="K176" s="36">
        <v>0</v>
      </c>
      <c r="L176" s="36">
        <v>0</v>
      </c>
      <c r="M176" s="34">
        <v>0</v>
      </c>
      <c r="N176" s="34">
        <v>0</v>
      </c>
      <c r="O176" s="34"/>
      <c r="P176" s="34"/>
      <c r="Q176" s="34">
        <f t="shared" si="30"/>
        <v>0</v>
      </c>
    </row>
    <row r="177" spans="1:17" hidden="1">
      <c r="A177" s="74"/>
      <c r="B177" s="90"/>
      <c r="C177" s="90"/>
      <c r="D177" s="72">
        <v>9</v>
      </c>
      <c r="E177" s="87"/>
      <c r="F177" s="82"/>
      <c r="G177" s="4"/>
      <c r="H177" s="60"/>
      <c r="I177" s="51"/>
      <c r="J177" s="52"/>
      <c r="K177" s="52"/>
      <c r="L177" s="52"/>
      <c r="M177" s="38"/>
      <c r="N177" s="38"/>
      <c r="O177" s="38"/>
      <c r="P177" s="38"/>
      <c r="Q177" s="39"/>
    </row>
    <row r="178" spans="1:17" ht="45">
      <c r="A178" s="74">
        <v>6</v>
      </c>
      <c r="B178" s="91" t="s">
        <v>165</v>
      </c>
      <c r="C178" s="91" t="s">
        <v>166</v>
      </c>
      <c r="D178" s="66">
        <v>1</v>
      </c>
      <c r="E178" s="25" t="s">
        <v>125</v>
      </c>
      <c r="F178" s="25" t="s">
        <v>12</v>
      </c>
      <c r="G178" s="24" t="s">
        <v>9</v>
      </c>
      <c r="H178" s="49" t="s">
        <v>9</v>
      </c>
      <c r="I178" s="49" t="s">
        <v>9</v>
      </c>
      <c r="J178" s="33">
        <f t="shared" ref="J178:P178" si="31">J179</f>
        <v>0</v>
      </c>
      <c r="K178" s="33">
        <f t="shared" si="31"/>
        <v>0</v>
      </c>
      <c r="L178" s="33">
        <f t="shared" si="31"/>
        <v>0</v>
      </c>
      <c r="M178" s="33">
        <f t="shared" si="31"/>
        <v>0</v>
      </c>
      <c r="N178" s="33">
        <f t="shared" si="31"/>
        <v>0</v>
      </c>
      <c r="O178" s="33">
        <f t="shared" si="31"/>
        <v>0</v>
      </c>
      <c r="P178" s="33">
        <f t="shared" si="31"/>
        <v>0</v>
      </c>
      <c r="Q178" s="33">
        <f>SUM(J178:O178)</f>
        <v>0</v>
      </c>
    </row>
    <row r="179" spans="1:17" ht="78" customHeight="1">
      <c r="A179" s="74"/>
      <c r="B179" s="91"/>
      <c r="C179" s="91"/>
      <c r="D179" s="66">
        <v>2</v>
      </c>
      <c r="E179" s="25" t="s">
        <v>11</v>
      </c>
      <c r="F179" s="25" t="s">
        <v>12</v>
      </c>
      <c r="G179" s="23" t="s">
        <v>9</v>
      </c>
      <c r="H179" s="48" t="s">
        <v>9</v>
      </c>
      <c r="I179" s="41" t="s">
        <v>9</v>
      </c>
      <c r="J179" s="36">
        <f t="shared" ref="J179:O179" si="32">J180+J184</f>
        <v>0</v>
      </c>
      <c r="K179" s="36">
        <f t="shared" si="32"/>
        <v>0</v>
      </c>
      <c r="L179" s="36">
        <f t="shared" si="32"/>
        <v>0</v>
      </c>
      <c r="M179" s="36">
        <f t="shared" si="32"/>
        <v>0</v>
      </c>
      <c r="N179" s="36"/>
      <c r="O179" s="36">
        <f t="shared" si="32"/>
        <v>0</v>
      </c>
      <c r="P179" s="36"/>
      <c r="Q179" s="34">
        <f>SUM(J179:O179)</f>
        <v>0</v>
      </c>
    </row>
    <row r="180" spans="1:17" ht="30" hidden="1">
      <c r="A180" s="74">
        <v>18</v>
      </c>
      <c r="B180" s="87" t="s">
        <v>15</v>
      </c>
      <c r="C180" s="87" t="s">
        <v>71</v>
      </c>
      <c r="D180" s="66">
        <v>1</v>
      </c>
      <c r="E180" s="25" t="s">
        <v>27</v>
      </c>
      <c r="F180" s="23" t="s">
        <v>12</v>
      </c>
      <c r="G180" s="5" t="s">
        <v>9</v>
      </c>
      <c r="H180" s="49" t="s">
        <v>9</v>
      </c>
      <c r="I180" s="50" t="s">
        <v>9</v>
      </c>
      <c r="J180" s="35">
        <f>J181+J182+J183</f>
        <v>0</v>
      </c>
      <c r="K180" s="35">
        <f>K181</f>
        <v>0</v>
      </c>
      <c r="L180" s="35">
        <f>L181+L182+L183</f>
        <v>0</v>
      </c>
      <c r="M180" s="35">
        <f>M181+M182+M183</f>
        <v>0</v>
      </c>
      <c r="N180" s="35">
        <f>N181+N182+N183</f>
        <v>0</v>
      </c>
      <c r="O180" s="35">
        <f>O181+O182+O183</f>
        <v>0</v>
      </c>
      <c r="P180" s="35">
        <f>P181+P182+P183</f>
        <v>0</v>
      </c>
      <c r="Q180" s="33">
        <f>SUM(J180:O180)</f>
        <v>0</v>
      </c>
    </row>
    <row r="181" spans="1:17" ht="30" hidden="1">
      <c r="A181" s="74"/>
      <c r="B181" s="87"/>
      <c r="C181" s="90"/>
      <c r="D181" s="72">
        <v>2</v>
      </c>
      <c r="E181" s="87" t="s">
        <v>11</v>
      </c>
      <c r="F181" s="82" t="s">
        <v>12</v>
      </c>
      <c r="G181" s="23" t="s">
        <v>72</v>
      </c>
      <c r="H181" s="58" t="s">
        <v>101</v>
      </c>
      <c r="I181" s="48" t="s">
        <v>123</v>
      </c>
      <c r="J181" s="36"/>
      <c r="K181" s="36"/>
      <c r="L181" s="36"/>
      <c r="M181" s="34"/>
      <c r="N181" s="34"/>
      <c r="O181" s="34"/>
      <c r="P181" s="34"/>
      <c r="Q181" s="34">
        <f>SUM(J181:P181)</f>
        <v>0</v>
      </c>
    </row>
    <row r="182" spans="1:17" hidden="1">
      <c r="A182" s="74"/>
      <c r="B182" s="87"/>
      <c r="C182" s="90"/>
      <c r="D182" s="72">
        <v>3</v>
      </c>
      <c r="E182" s="87"/>
      <c r="F182" s="82"/>
      <c r="G182" s="23" t="s">
        <v>72</v>
      </c>
      <c r="H182" s="58" t="s">
        <v>73</v>
      </c>
      <c r="I182" s="41">
        <v>244</v>
      </c>
      <c r="J182" s="36"/>
      <c r="K182" s="36">
        <v>0</v>
      </c>
      <c r="L182" s="36">
        <v>0</v>
      </c>
      <c r="M182" s="34">
        <v>0</v>
      </c>
      <c r="N182" s="34">
        <v>0</v>
      </c>
      <c r="O182" s="34"/>
      <c r="P182" s="34"/>
      <c r="Q182" s="34">
        <f t="shared" ref="Q182:Q183" si="33">J182+K182+L182+M182+N182</f>
        <v>0</v>
      </c>
    </row>
    <row r="183" spans="1:17" hidden="1">
      <c r="A183" s="74"/>
      <c r="B183" s="87"/>
      <c r="C183" s="90"/>
      <c r="D183" s="72">
        <v>4</v>
      </c>
      <c r="E183" s="87"/>
      <c r="F183" s="82"/>
      <c r="G183" s="23" t="s">
        <v>72</v>
      </c>
      <c r="H183" s="58" t="s">
        <v>74</v>
      </c>
      <c r="I183" s="41">
        <v>244</v>
      </c>
      <c r="J183" s="36"/>
      <c r="K183" s="36">
        <v>0</v>
      </c>
      <c r="L183" s="36">
        <v>0</v>
      </c>
      <c r="M183" s="36">
        <v>0</v>
      </c>
      <c r="N183" s="36">
        <v>0</v>
      </c>
      <c r="O183" s="36"/>
      <c r="P183" s="36"/>
      <c r="Q183" s="34">
        <f t="shared" si="33"/>
        <v>0</v>
      </c>
    </row>
    <row r="184" spans="1:17" ht="30" hidden="1">
      <c r="A184" s="74">
        <v>19</v>
      </c>
      <c r="B184" s="87" t="s">
        <v>25</v>
      </c>
      <c r="C184" s="87" t="s">
        <v>75</v>
      </c>
      <c r="D184" s="66">
        <v>1</v>
      </c>
      <c r="E184" s="25" t="s">
        <v>27</v>
      </c>
      <c r="F184" s="23" t="s">
        <v>12</v>
      </c>
      <c r="G184" s="5" t="s">
        <v>9</v>
      </c>
      <c r="H184" s="49" t="s">
        <v>9</v>
      </c>
      <c r="I184" s="50" t="s">
        <v>9</v>
      </c>
      <c r="J184" s="35">
        <f>J185+J186+J187+J188+J189+J190+J191</f>
        <v>0</v>
      </c>
      <c r="K184" s="37">
        <f>K185+K186+K187+K188+K189+K190+K191</f>
        <v>0</v>
      </c>
      <c r="L184" s="37">
        <f t="shared" ref="L184:N184" si="34">L185+L186+L187+L188+L189+L190+L191</f>
        <v>0</v>
      </c>
      <c r="M184" s="37">
        <f t="shared" si="34"/>
        <v>0</v>
      </c>
      <c r="N184" s="37">
        <f t="shared" si="34"/>
        <v>0</v>
      </c>
      <c r="O184" s="37"/>
      <c r="P184" s="37"/>
      <c r="Q184" s="33">
        <f t="shared" ref="Q184:Q191" si="35">J184+K184+L184+M184</f>
        <v>0</v>
      </c>
    </row>
    <row r="185" spans="1:17" hidden="1">
      <c r="A185" s="74"/>
      <c r="B185" s="90"/>
      <c r="C185" s="90"/>
      <c r="D185" s="72">
        <v>2</v>
      </c>
      <c r="E185" s="87" t="s">
        <v>11</v>
      </c>
      <c r="F185" s="82" t="s">
        <v>12</v>
      </c>
      <c r="G185" s="23" t="s">
        <v>72</v>
      </c>
      <c r="H185" s="58" t="s">
        <v>76</v>
      </c>
      <c r="I185" s="41">
        <v>244</v>
      </c>
      <c r="J185" s="36">
        <v>0</v>
      </c>
      <c r="K185" s="36">
        <v>0</v>
      </c>
      <c r="L185" s="36">
        <v>0</v>
      </c>
      <c r="M185" s="34">
        <v>0</v>
      </c>
      <c r="N185" s="34">
        <v>0</v>
      </c>
      <c r="O185" s="34"/>
      <c r="P185" s="34"/>
      <c r="Q185" s="34">
        <f t="shared" si="35"/>
        <v>0</v>
      </c>
    </row>
    <row r="186" spans="1:17" hidden="1">
      <c r="A186" s="74"/>
      <c r="B186" s="90"/>
      <c r="C186" s="90"/>
      <c r="D186" s="72">
        <v>3</v>
      </c>
      <c r="E186" s="87"/>
      <c r="F186" s="82"/>
      <c r="G186" s="23" t="s">
        <v>72</v>
      </c>
      <c r="H186" s="58" t="s">
        <v>77</v>
      </c>
      <c r="I186" s="41">
        <v>244</v>
      </c>
      <c r="J186" s="36"/>
      <c r="K186" s="36">
        <v>0</v>
      </c>
      <c r="L186" s="36">
        <v>0</v>
      </c>
      <c r="M186" s="34">
        <v>0</v>
      </c>
      <c r="N186" s="34">
        <v>0</v>
      </c>
      <c r="O186" s="34"/>
      <c r="P186" s="34"/>
      <c r="Q186" s="34">
        <f t="shared" si="35"/>
        <v>0</v>
      </c>
    </row>
    <row r="187" spans="1:17" hidden="1">
      <c r="A187" s="74"/>
      <c r="B187" s="90"/>
      <c r="C187" s="90"/>
      <c r="D187" s="72">
        <v>4</v>
      </c>
      <c r="E187" s="87"/>
      <c r="F187" s="82"/>
      <c r="G187" s="23" t="s">
        <v>72</v>
      </c>
      <c r="H187" s="58" t="s">
        <v>78</v>
      </c>
      <c r="I187" s="41">
        <v>244</v>
      </c>
      <c r="J187" s="36"/>
      <c r="K187" s="36">
        <v>0</v>
      </c>
      <c r="L187" s="36">
        <v>0</v>
      </c>
      <c r="M187" s="34">
        <v>0</v>
      </c>
      <c r="N187" s="34">
        <v>0</v>
      </c>
      <c r="O187" s="34"/>
      <c r="P187" s="34"/>
      <c r="Q187" s="34">
        <f t="shared" si="35"/>
        <v>0</v>
      </c>
    </row>
    <row r="188" spans="1:17" hidden="1">
      <c r="A188" s="74"/>
      <c r="B188" s="90"/>
      <c r="C188" s="90"/>
      <c r="D188" s="72">
        <v>5</v>
      </c>
      <c r="E188" s="87"/>
      <c r="F188" s="82"/>
      <c r="G188" s="23" t="s">
        <v>72</v>
      </c>
      <c r="H188" s="58" t="s">
        <v>79</v>
      </c>
      <c r="I188" s="41">
        <v>244</v>
      </c>
      <c r="J188" s="36"/>
      <c r="K188" s="36">
        <v>0</v>
      </c>
      <c r="L188" s="36">
        <v>0</v>
      </c>
      <c r="M188" s="34">
        <v>0</v>
      </c>
      <c r="N188" s="34">
        <v>0</v>
      </c>
      <c r="O188" s="34"/>
      <c r="P188" s="34"/>
      <c r="Q188" s="34">
        <f t="shared" si="35"/>
        <v>0</v>
      </c>
    </row>
    <row r="189" spans="1:17" hidden="1">
      <c r="A189" s="74"/>
      <c r="B189" s="90"/>
      <c r="C189" s="90"/>
      <c r="D189" s="72">
        <v>6</v>
      </c>
      <c r="E189" s="87"/>
      <c r="F189" s="82"/>
      <c r="G189" s="23" t="s">
        <v>72</v>
      </c>
      <c r="H189" s="12" t="s">
        <v>80</v>
      </c>
      <c r="I189" s="41">
        <v>244</v>
      </c>
      <c r="J189" s="36"/>
      <c r="K189" s="36">
        <v>0</v>
      </c>
      <c r="L189" s="36">
        <v>0</v>
      </c>
      <c r="M189" s="34">
        <v>0</v>
      </c>
      <c r="N189" s="34">
        <v>0</v>
      </c>
      <c r="O189" s="34"/>
      <c r="P189" s="34"/>
      <c r="Q189" s="34">
        <f t="shared" si="35"/>
        <v>0</v>
      </c>
    </row>
    <row r="190" spans="1:17" hidden="1">
      <c r="A190" s="74"/>
      <c r="B190" s="90"/>
      <c r="C190" s="90"/>
      <c r="D190" s="72">
        <v>7</v>
      </c>
      <c r="E190" s="87"/>
      <c r="F190" s="82"/>
      <c r="G190" s="23" t="s">
        <v>72</v>
      </c>
      <c r="H190" s="12" t="s">
        <v>81</v>
      </c>
      <c r="I190" s="41">
        <v>244</v>
      </c>
      <c r="J190" s="36"/>
      <c r="K190" s="36">
        <v>0</v>
      </c>
      <c r="L190" s="36">
        <v>0</v>
      </c>
      <c r="M190" s="34">
        <v>0</v>
      </c>
      <c r="N190" s="34">
        <v>0</v>
      </c>
      <c r="O190" s="34"/>
      <c r="P190" s="34"/>
      <c r="Q190" s="34">
        <f t="shared" si="35"/>
        <v>0</v>
      </c>
    </row>
    <row r="191" spans="1:17" hidden="1">
      <c r="A191" s="74"/>
      <c r="B191" s="90"/>
      <c r="C191" s="90"/>
      <c r="D191" s="72">
        <v>8</v>
      </c>
      <c r="E191" s="87"/>
      <c r="F191" s="82"/>
      <c r="G191" s="23" t="s">
        <v>72</v>
      </c>
      <c r="H191" s="12" t="s">
        <v>82</v>
      </c>
      <c r="I191" s="41">
        <v>244</v>
      </c>
      <c r="J191" s="36"/>
      <c r="K191" s="36">
        <v>0</v>
      </c>
      <c r="L191" s="36">
        <v>0</v>
      </c>
      <c r="M191" s="34">
        <v>0</v>
      </c>
      <c r="N191" s="34">
        <v>0</v>
      </c>
      <c r="O191" s="34"/>
      <c r="P191" s="34"/>
      <c r="Q191" s="34">
        <f t="shared" si="35"/>
        <v>0</v>
      </c>
    </row>
    <row r="192" spans="1:17" hidden="1">
      <c r="A192" s="74"/>
      <c r="B192" s="90"/>
      <c r="C192" s="90"/>
      <c r="D192" s="72">
        <v>9</v>
      </c>
      <c r="E192" s="87"/>
      <c r="F192" s="82"/>
      <c r="G192" s="4"/>
      <c r="H192" s="26"/>
      <c r="I192" s="51"/>
      <c r="J192" s="52"/>
      <c r="K192" s="52"/>
      <c r="L192" s="52"/>
      <c r="M192" s="38"/>
      <c r="N192" s="38"/>
      <c r="O192" s="38"/>
      <c r="P192" s="38"/>
      <c r="Q192" s="39"/>
    </row>
    <row r="193" spans="2:17" ht="1.5" customHeight="1">
      <c r="B193" s="27"/>
      <c r="C193" s="27"/>
      <c r="D193" s="27"/>
      <c r="E193" s="28"/>
      <c r="F193" s="29"/>
      <c r="G193" s="30"/>
      <c r="H193" s="31"/>
      <c r="I193" s="53"/>
      <c r="J193" s="54"/>
      <c r="K193" s="54"/>
      <c r="L193" s="54"/>
      <c r="M193" s="55"/>
      <c r="N193" s="55"/>
      <c r="O193" s="55"/>
      <c r="P193" s="55"/>
      <c r="Q193" s="56"/>
    </row>
    <row r="194" spans="2:17" hidden="1">
      <c r="B194" s="27"/>
      <c r="C194" s="27"/>
      <c r="D194" s="27"/>
      <c r="E194" s="28"/>
      <c r="F194" s="29"/>
      <c r="G194" s="30"/>
      <c r="H194" s="31"/>
      <c r="I194" s="53"/>
      <c r="J194" s="54"/>
      <c r="K194" s="54"/>
      <c r="L194" s="54"/>
      <c r="M194" s="55"/>
      <c r="N194" s="55"/>
      <c r="O194" s="55"/>
      <c r="P194" s="55"/>
      <c r="Q194" s="56"/>
    </row>
    <row r="195" spans="2:17" hidden="1">
      <c r="B195" s="27"/>
      <c r="C195" s="27"/>
      <c r="D195" s="27"/>
      <c r="E195" s="28"/>
      <c r="F195" s="29"/>
      <c r="G195" s="30"/>
      <c r="H195" s="31"/>
      <c r="I195" s="53"/>
      <c r="J195" s="54"/>
      <c r="K195" s="54"/>
      <c r="L195" s="54"/>
      <c r="M195" s="55"/>
      <c r="N195" s="55"/>
      <c r="O195" s="55"/>
      <c r="P195" s="55"/>
      <c r="Q195" s="56"/>
    </row>
    <row r="196" spans="2:17" hidden="1">
      <c r="B196" s="27"/>
      <c r="C196" s="27"/>
      <c r="D196" s="27"/>
      <c r="E196" s="28"/>
      <c r="F196" s="29"/>
      <c r="G196" s="30"/>
      <c r="H196" s="31"/>
      <c r="I196" s="53"/>
      <c r="J196" s="54"/>
      <c r="K196" s="54"/>
      <c r="L196" s="54"/>
      <c r="M196" s="55"/>
      <c r="N196" s="55"/>
      <c r="O196" s="55"/>
      <c r="P196" s="55"/>
      <c r="Q196" s="56"/>
    </row>
    <row r="197" spans="2:17" hidden="1">
      <c r="B197" s="27"/>
      <c r="C197" s="27"/>
      <c r="D197" s="27"/>
      <c r="E197" s="28"/>
      <c r="F197" s="29"/>
      <c r="G197" s="30"/>
      <c r="H197" s="31"/>
      <c r="I197" s="53"/>
      <c r="J197" s="54"/>
      <c r="K197" s="54"/>
      <c r="L197" s="54"/>
      <c r="M197" s="55"/>
      <c r="N197" s="55"/>
      <c r="O197" s="55"/>
      <c r="P197" s="55"/>
      <c r="Q197" s="56"/>
    </row>
    <row r="198" spans="2:17" hidden="1">
      <c r="B198" s="27"/>
      <c r="C198" s="27"/>
      <c r="D198" s="27"/>
      <c r="E198" s="28"/>
      <c r="F198" s="29"/>
      <c r="G198" s="30"/>
      <c r="H198" s="31"/>
      <c r="I198" s="53"/>
      <c r="J198" s="54"/>
      <c r="K198" s="54"/>
      <c r="L198" s="54"/>
      <c r="M198" s="55"/>
      <c r="N198" s="55"/>
      <c r="O198" s="55"/>
      <c r="P198" s="55"/>
      <c r="Q198" s="56"/>
    </row>
    <row r="199" spans="2:17" hidden="1">
      <c r="B199" s="27"/>
      <c r="C199" s="27"/>
      <c r="D199" s="27"/>
      <c r="E199" s="28"/>
      <c r="F199" s="29"/>
      <c r="G199" s="30"/>
      <c r="H199" s="31"/>
      <c r="I199" s="53"/>
      <c r="J199" s="54"/>
      <c r="K199" s="54"/>
      <c r="L199" s="54"/>
      <c r="M199" s="55"/>
      <c r="N199" s="55"/>
      <c r="O199" s="55"/>
      <c r="P199" s="55"/>
      <c r="Q199" s="56"/>
    </row>
    <row r="200" spans="2:17" hidden="1">
      <c r="B200" s="27"/>
      <c r="C200" s="27"/>
      <c r="D200" s="27"/>
      <c r="E200" s="28"/>
      <c r="F200" s="29"/>
      <c r="G200" s="30"/>
      <c r="H200" s="31"/>
      <c r="I200" s="53"/>
      <c r="J200" s="54"/>
      <c r="K200" s="54"/>
      <c r="L200" s="54"/>
      <c r="M200" s="55"/>
      <c r="N200" s="55"/>
      <c r="O200" s="55"/>
      <c r="P200" s="55"/>
      <c r="Q200" s="56"/>
    </row>
    <row r="201" spans="2:17" hidden="1">
      <c r="B201" s="27"/>
      <c r="C201" s="27"/>
      <c r="D201" s="27"/>
      <c r="E201" s="28"/>
      <c r="F201" s="29"/>
      <c r="G201" s="30"/>
      <c r="H201" s="31"/>
      <c r="I201" s="53"/>
      <c r="J201" s="54"/>
      <c r="K201" s="54"/>
      <c r="L201" s="54"/>
      <c r="M201" s="55"/>
      <c r="N201" s="55"/>
      <c r="O201" s="55"/>
      <c r="P201" s="55"/>
      <c r="Q201" s="56"/>
    </row>
    <row r="202" spans="2:17" hidden="1">
      <c r="B202" s="27"/>
      <c r="C202" s="27"/>
      <c r="D202" s="27"/>
      <c r="E202" s="28"/>
      <c r="F202" s="29"/>
      <c r="G202" s="30"/>
      <c r="H202" s="31"/>
      <c r="I202" s="53"/>
      <c r="J202" s="54"/>
      <c r="K202" s="54"/>
      <c r="L202" s="54"/>
      <c r="M202" s="55"/>
      <c r="N202" s="55"/>
      <c r="O202" s="55"/>
      <c r="P202" s="55"/>
      <c r="Q202" s="56"/>
    </row>
    <row r="203" spans="2:17" hidden="1">
      <c r="B203" s="27"/>
      <c r="C203" s="27"/>
      <c r="D203" s="27"/>
      <c r="E203" s="28"/>
      <c r="F203" s="29"/>
      <c r="G203" s="30"/>
      <c r="H203" s="31"/>
      <c r="I203" s="53"/>
      <c r="J203" s="54"/>
      <c r="K203" s="54"/>
      <c r="L203" s="54"/>
      <c r="M203" s="55"/>
      <c r="N203" s="55"/>
      <c r="O203" s="55"/>
      <c r="P203" s="55"/>
      <c r="Q203" s="56"/>
    </row>
    <row r="204" spans="2:17" hidden="1">
      <c r="B204" s="27"/>
      <c r="C204" s="27"/>
      <c r="D204" s="27"/>
      <c r="E204" s="28"/>
      <c r="F204" s="29"/>
      <c r="G204" s="30"/>
      <c r="H204" s="31"/>
      <c r="I204" s="53"/>
      <c r="J204" s="54"/>
      <c r="K204" s="54"/>
      <c r="L204" s="54"/>
      <c r="M204" s="55"/>
      <c r="N204" s="55"/>
      <c r="O204" s="55"/>
      <c r="P204" s="55"/>
      <c r="Q204" s="56"/>
    </row>
    <row r="205" spans="2:17" hidden="1">
      <c r="B205" s="27"/>
      <c r="C205" s="27"/>
      <c r="D205" s="27"/>
      <c r="E205" s="28"/>
      <c r="F205" s="29"/>
      <c r="G205" s="30"/>
      <c r="H205" s="31"/>
      <c r="I205" s="53"/>
      <c r="J205" s="54"/>
      <c r="K205" s="54"/>
      <c r="L205" s="54"/>
      <c r="M205" s="55"/>
      <c r="N205" s="55"/>
      <c r="O205" s="55"/>
      <c r="P205" s="55"/>
      <c r="Q205" s="56"/>
    </row>
    <row r="206" spans="2:17" hidden="1">
      <c r="B206" s="27"/>
      <c r="C206" s="27"/>
      <c r="D206" s="27"/>
      <c r="E206" s="28"/>
      <c r="F206" s="29"/>
      <c r="G206" s="30"/>
      <c r="H206" s="31"/>
      <c r="I206" s="53"/>
      <c r="J206" s="54"/>
      <c r="K206" s="54"/>
      <c r="L206" s="54"/>
      <c r="M206" s="55"/>
      <c r="N206" s="55"/>
      <c r="O206" s="55"/>
      <c r="P206" s="55"/>
      <c r="Q206" s="56"/>
    </row>
    <row r="207" spans="2:17" hidden="1">
      <c r="B207" s="27"/>
      <c r="C207" s="27"/>
      <c r="D207" s="27"/>
      <c r="E207" s="28"/>
      <c r="F207" s="29"/>
      <c r="G207" s="30"/>
      <c r="H207" s="31"/>
      <c r="I207" s="53"/>
      <c r="J207" s="54"/>
      <c r="K207" s="54"/>
      <c r="L207" s="54"/>
      <c r="M207" s="55"/>
      <c r="N207" s="55"/>
      <c r="O207" s="55"/>
      <c r="P207" s="55"/>
      <c r="Q207" s="56"/>
    </row>
    <row r="208" spans="2:17" hidden="1"/>
    <row r="209" spans="2:10" hidden="1"/>
    <row r="210" spans="2:10" ht="19.5" customHeight="1">
      <c r="B210" s="97" t="s">
        <v>188</v>
      </c>
      <c r="C210" s="97"/>
      <c r="D210" s="68"/>
    </row>
    <row r="211" spans="2:10" ht="19.5" customHeight="1">
      <c r="B211" s="97" t="s">
        <v>130</v>
      </c>
      <c r="C211" s="97"/>
      <c r="D211" s="97"/>
      <c r="E211" s="97"/>
      <c r="H211" s="11" t="s">
        <v>155</v>
      </c>
      <c r="J211" s="65" t="s">
        <v>155</v>
      </c>
    </row>
  </sheetData>
  <mergeCells count="90">
    <mergeCell ref="B19:B49"/>
    <mergeCell ref="C19:C49"/>
    <mergeCell ref="E20:E49"/>
    <mergeCell ref="B8:Q8"/>
    <mergeCell ref="B9:B11"/>
    <mergeCell ref="C9:C11"/>
    <mergeCell ref="E9:E11"/>
    <mergeCell ref="F9:I10"/>
    <mergeCell ref="J9:Q10"/>
    <mergeCell ref="F20:F49"/>
    <mergeCell ref="B13:B16"/>
    <mergeCell ref="C13:C16"/>
    <mergeCell ref="B17:B18"/>
    <mergeCell ref="C17:C18"/>
    <mergeCell ref="D9:D11"/>
    <mergeCell ref="B210:C210"/>
    <mergeCell ref="B211:E211"/>
    <mergeCell ref="B86:B109"/>
    <mergeCell ref="C86:C109"/>
    <mergeCell ref="E108:E109"/>
    <mergeCell ref="B110:B111"/>
    <mergeCell ref="B149:B150"/>
    <mergeCell ref="C149:C150"/>
    <mergeCell ref="B151:B162"/>
    <mergeCell ref="C151:C162"/>
    <mergeCell ref="E152:E162"/>
    <mergeCell ref="B112:B113"/>
    <mergeCell ref="C112:C113"/>
    <mergeCell ref="B114:B115"/>
    <mergeCell ref="C114:C115"/>
    <mergeCell ref="E170:E177"/>
    <mergeCell ref="B50:B64"/>
    <mergeCell ref="C50:C64"/>
    <mergeCell ref="F51:F64"/>
    <mergeCell ref="E70:E85"/>
    <mergeCell ref="F70:F85"/>
    <mergeCell ref="C69:C85"/>
    <mergeCell ref="E51:E64"/>
    <mergeCell ref="B65:B68"/>
    <mergeCell ref="C65:C68"/>
    <mergeCell ref="B69:B85"/>
    <mergeCell ref="C110:C111"/>
    <mergeCell ref="E87:E107"/>
    <mergeCell ref="B163:B164"/>
    <mergeCell ref="C163:C164"/>
    <mergeCell ref="B169:B177"/>
    <mergeCell ref="C169:C177"/>
    <mergeCell ref="B116:B148"/>
    <mergeCell ref="B184:B192"/>
    <mergeCell ref="C184:C192"/>
    <mergeCell ref="C165:C168"/>
    <mergeCell ref="B165:B168"/>
    <mergeCell ref="B178:B179"/>
    <mergeCell ref="C178:C179"/>
    <mergeCell ref="B180:B183"/>
    <mergeCell ref="C180:C183"/>
    <mergeCell ref="E181:E183"/>
    <mergeCell ref="C116:C148"/>
    <mergeCell ref="E117:E148"/>
    <mergeCell ref="F117:F148"/>
    <mergeCell ref="E185:E192"/>
    <mergeCell ref="F185:F192"/>
    <mergeCell ref="F181:F183"/>
    <mergeCell ref="E166:E168"/>
    <mergeCell ref="I1:Q1"/>
    <mergeCell ref="I2:Q2"/>
    <mergeCell ref="F170:F177"/>
    <mergeCell ref="F166:F168"/>
    <mergeCell ref="F152:F162"/>
    <mergeCell ref="F87:F107"/>
    <mergeCell ref="A19:A49"/>
    <mergeCell ref="A50:A64"/>
    <mergeCell ref="A65:A68"/>
    <mergeCell ref="A69:A85"/>
    <mergeCell ref="A9:A11"/>
    <mergeCell ref="A13:A16"/>
    <mergeCell ref="A17:A18"/>
    <mergeCell ref="A86:A109"/>
    <mergeCell ref="A110:A111"/>
    <mergeCell ref="A112:A113"/>
    <mergeCell ref="A114:A115"/>
    <mergeCell ref="A116:A148"/>
    <mergeCell ref="A178:A179"/>
    <mergeCell ref="A180:A183"/>
    <mergeCell ref="A184:A192"/>
    <mergeCell ref="A149:A150"/>
    <mergeCell ref="A151:A162"/>
    <mergeCell ref="A163:A164"/>
    <mergeCell ref="A165:A168"/>
    <mergeCell ref="A169:A177"/>
  </mergeCells>
  <pageMargins left="0" right="0" top="0" bottom="0" header="0.31496062992125984" footer="0.31496062992125984"/>
  <pageSetup paperSize="9" scale="87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2018-10-12T08:10:19Z</dcterms:modified>
</cp:coreProperties>
</file>