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Лист1!$A$3:$O$238</definedName>
  </definedNames>
  <calcPr calcId="125725" refMode="R1C1"/>
</workbook>
</file>

<file path=xl/calcChain.xml><?xml version="1.0" encoding="utf-8"?>
<calcChain xmlns="http://schemas.openxmlformats.org/spreadsheetml/2006/main">
  <c r="M137" i="1"/>
  <c r="N137"/>
  <c r="O137"/>
  <c r="L137"/>
  <c r="O175"/>
  <c r="L21" l="1"/>
  <c r="O127" l="1"/>
  <c r="M102"/>
  <c r="N102"/>
  <c r="L102"/>
  <c r="O142"/>
  <c r="O122"/>
  <c r="O123"/>
  <c r="O124"/>
  <c r="O125"/>
  <c r="O126"/>
  <c r="M79"/>
  <c r="N79"/>
  <c r="L79"/>
  <c r="O100"/>
  <c r="O97"/>
  <c r="O98"/>
  <c r="O99"/>
  <c r="L76" l="1"/>
  <c r="O56"/>
  <c r="O117"/>
  <c r="O54"/>
  <c r="O55"/>
  <c r="M21"/>
  <c r="N21"/>
  <c r="O57"/>
  <c r="O141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40"/>
  <c r="N133"/>
  <c r="O133"/>
  <c r="O134"/>
  <c r="O104"/>
  <c r="O105"/>
  <c r="O106"/>
  <c r="O107"/>
  <c r="O108"/>
  <c r="O109"/>
  <c r="O110"/>
  <c r="O111"/>
  <c r="O112"/>
  <c r="O113"/>
  <c r="O114"/>
  <c r="O115"/>
  <c r="O116"/>
  <c r="O118"/>
  <c r="O119"/>
  <c r="O102" s="1"/>
  <c r="O120"/>
  <c r="O121"/>
  <c r="O128"/>
  <c r="O129"/>
  <c r="O130"/>
  <c r="O103"/>
  <c r="O82"/>
  <c r="O83"/>
  <c r="O84"/>
  <c r="O85"/>
  <c r="O86"/>
  <c r="O87"/>
  <c r="O88"/>
  <c r="O89"/>
  <c r="O90"/>
  <c r="O91"/>
  <c r="O92"/>
  <c r="O93"/>
  <c r="O94"/>
  <c r="O95"/>
  <c r="O96"/>
  <c r="O101"/>
  <c r="O81"/>
  <c r="O80"/>
  <c r="O68"/>
  <c r="O60"/>
  <c r="O61"/>
  <c r="O62"/>
  <c r="O63"/>
  <c r="O64"/>
  <c r="O65"/>
  <c r="O66"/>
  <c r="O67"/>
  <c r="O69"/>
  <c r="O70"/>
  <c r="O71"/>
  <c r="O50"/>
  <c r="O51"/>
  <c r="O52"/>
  <c r="O53"/>
  <c r="O59"/>
  <c r="O37"/>
  <c r="O38"/>
  <c r="O39"/>
  <c r="O40"/>
  <c r="O41"/>
  <c r="O42"/>
  <c r="O43"/>
  <c r="O44"/>
  <c r="O45"/>
  <c r="O46"/>
  <c r="O47"/>
  <c r="O48"/>
  <c r="O49"/>
  <c r="O30"/>
  <c r="O31"/>
  <c r="O32"/>
  <c r="O33"/>
  <c r="O34"/>
  <c r="O36"/>
  <c r="O23"/>
  <c r="O24"/>
  <c r="O25"/>
  <c r="O27"/>
  <c r="O28"/>
  <c r="O29"/>
  <c r="O22"/>
  <c r="O218"/>
  <c r="O217"/>
  <c r="O216"/>
  <c r="O215"/>
  <c r="O214"/>
  <c r="O213"/>
  <c r="O212"/>
  <c r="L211"/>
  <c r="K211"/>
  <c r="J211"/>
  <c r="I211"/>
  <c r="H211"/>
  <c r="O210"/>
  <c r="O209"/>
  <c r="O208"/>
  <c r="N207"/>
  <c r="M207"/>
  <c r="L207"/>
  <c r="L205" s="1"/>
  <c r="K207"/>
  <c r="J207"/>
  <c r="J206" s="1"/>
  <c r="J205" s="1"/>
  <c r="I207"/>
  <c r="H207"/>
  <c r="O207" s="1"/>
  <c r="M206"/>
  <c r="K206"/>
  <c r="K205" s="1"/>
  <c r="I206"/>
  <c r="H206"/>
  <c r="O206" s="1"/>
  <c r="N205"/>
  <c r="M205"/>
  <c r="I205"/>
  <c r="K137"/>
  <c r="K102"/>
  <c r="K79"/>
  <c r="L58"/>
  <c r="M58"/>
  <c r="N58"/>
  <c r="K58"/>
  <c r="O193"/>
  <c r="N192"/>
  <c r="N190"/>
  <c r="N17" s="1"/>
  <c r="N18"/>
  <c r="N136"/>
  <c r="N135" s="1"/>
  <c r="M76"/>
  <c r="M75" s="1"/>
  <c r="N76"/>
  <c r="N75" s="1"/>
  <c r="H58"/>
  <c r="J35"/>
  <c r="O35" s="1"/>
  <c r="I21"/>
  <c r="K21"/>
  <c r="L77"/>
  <c r="M77"/>
  <c r="H78"/>
  <c r="I78"/>
  <c r="J78"/>
  <c r="K78"/>
  <c r="L78"/>
  <c r="H137"/>
  <c r="J102"/>
  <c r="I102"/>
  <c r="H102"/>
  <c r="K75"/>
  <c r="J79"/>
  <c r="J76" s="1"/>
  <c r="I79"/>
  <c r="H79"/>
  <c r="J58"/>
  <c r="I58"/>
  <c r="J21"/>
  <c r="O74"/>
  <c r="O79" l="1"/>
  <c r="L75"/>
  <c r="O58"/>
  <c r="H205"/>
  <c r="O211"/>
  <c r="N20"/>
  <c r="N19" s="1"/>
  <c r="N16" s="1"/>
  <c r="N15" s="1"/>
  <c r="O21"/>
  <c r="O205"/>
  <c r="H76"/>
  <c r="H75" s="1"/>
  <c r="I76"/>
  <c r="I75" s="1"/>
  <c r="J75"/>
  <c r="O78"/>
  <c r="O75" l="1"/>
  <c r="L16"/>
  <c r="L15" s="1"/>
  <c r="I133"/>
  <c r="J133"/>
  <c r="K133"/>
  <c r="L133"/>
  <c r="M133"/>
  <c r="H133"/>
  <c r="O77"/>
  <c r="L18" l="1"/>
  <c r="M18"/>
  <c r="O18" l="1"/>
  <c r="M192"/>
  <c r="M191" l="1"/>
  <c r="M190" s="1"/>
  <c r="M17" s="1"/>
  <c r="M136"/>
  <c r="M135" s="1"/>
  <c r="O139"/>
  <c r="J137" l="1"/>
  <c r="O76"/>
  <c r="O138"/>
  <c r="M20"/>
  <c r="M19" l="1"/>
  <c r="M16" s="1"/>
  <c r="M15" s="1"/>
  <c r="J20" l="1"/>
  <c r="J19" s="1"/>
  <c r="I192"/>
  <c r="I20" l="1"/>
  <c r="I19" s="1"/>
  <c r="K192"/>
  <c r="L192" l="1"/>
  <c r="J192"/>
  <c r="H192"/>
  <c r="O192" l="1"/>
  <c r="L20"/>
  <c r="O20" s="1"/>
  <c r="L196" l="1"/>
  <c r="L191" s="1"/>
  <c r="O194"/>
  <c r="O195"/>
  <c r="L190"/>
  <c r="L17" s="1"/>
  <c r="L178"/>
  <c r="L176"/>
  <c r="L136" l="1"/>
  <c r="L135" s="1"/>
  <c r="O135" s="1"/>
  <c r="L19"/>
  <c r="J196"/>
  <c r="K196"/>
  <c r="K191" s="1"/>
  <c r="I196"/>
  <c r="I191" s="1"/>
  <c r="I190" s="1"/>
  <c r="I17" s="1"/>
  <c r="H196"/>
  <c r="O203"/>
  <c r="O202"/>
  <c r="O201"/>
  <c r="O200"/>
  <c r="O199"/>
  <c r="O198"/>
  <c r="O197"/>
  <c r="J178"/>
  <c r="K178"/>
  <c r="I178"/>
  <c r="H178"/>
  <c r="O189"/>
  <c r="O188"/>
  <c r="O187"/>
  <c r="O186"/>
  <c r="O185"/>
  <c r="O184"/>
  <c r="O183"/>
  <c r="O182"/>
  <c r="O181"/>
  <c r="O180"/>
  <c r="O179"/>
  <c r="J176"/>
  <c r="K176"/>
  <c r="I176"/>
  <c r="H176"/>
  <c r="O177"/>
  <c r="I136" l="1"/>
  <c r="I135" s="1"/>
  <c r="J136"/>
  <c r="J135" s="1"/>
  <c r="J16" s="1"/>
  <c r="O178"/>
  <c r="J191"/>
  <c r="J190" s="1"/>
  <c r="J17" s="1"/>
  <c r="O17" s="1"/>
  <c r="O196"/>
  <c r="H191"/>
  <c r="O191" s="1"/>
  <c r="K190"/>
  <c r="H136"/>
  <c r="O176"/>
  <c r="K19"/>
  <c r="O19" s="1"/>
  <c r="H135" l="1"/>
  <c r="O136"/>
  <c r="J15"/>
  <c r="K135"/>
  <c r="I16"/>
  <c r="I15" s="1"/>
  <c r="H190"/>
  <c r="O190" s="1"/>
  <c r="O16" l="1"/>
  <c r="O15" s="1"/>
  <c r="K15"/>
</calcChain>
</file>

<file path=xl/sharedStrings.xml><?xml version="1.0" encoding="utf-8"?>
<sst xmlns="http://schemas.openxmlformats.org/spreadsheetml/2006/main" count="602" uniqueCount="218">
  <si>
    <t>Статус (муниципальная программа, подпрограмма)</t>
  </si>
  <si>
    <t>Наименование 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</si>
  <si>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</si>
  <si>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</si>
  <si>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</si>
  <si>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</si>
  <si>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</si>
  <si>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Муниципальная программа</t>
  </si>
  <si>
    <t>всего расходные обязательства по программе</t>
  </si>
  <si>
    <t>Х</t>
  </si>
  <si>
    <t>О31</t>
  </si>
  <si>
    <t>в том числе по ГРБС: Администрация города Шарыпово</t>
  </si>
  <si>
    <t>ОО5</t>
  </si>
  <si>
    <t>Подпрограмма 1</t>
  </si>
  <si>
    <t>«Сохранение культурного наследия»</t>
  </si>
  <si>
    <t>Задача 1</t>
  </si>
  <si>
    <t>«Развитие библиотечного дела»</t>
  </si>
  <si>
    <t>О801</t>
  </si>
  <si>
    <t>О518521</t>
  </si>
  <si>
    <t>О518734</t>
  </si>
  <si>
    <t>О518748</t>
  </si>
  <si>
    <t>О517481</t>
  </si>
  <si>
    <t>О511022</t>
  </si>
  <si>
    <t>О518535</t>
  </si>
  <si>
    <t>О517488</t>
  </si>
  <si>
    <t>Задача 2</t>
  </si>
  <si>
    <t>«Развитие музейного дела»</t>
  </si>
  <si>
    <t>всего расходные обязательства</t>
  </si>
  <si>
    <t>О518522</t>
  </si>
  <si>
    <t>Подпрограмма 2</t>
  </si>
  <si>
    <t>«Поддержка искусства и народного творчества»</t>
  </si>
  <si>
    <t>в том числе по ГРБС: Муниципальное казенное учреждение «Управление капитального строительства»</t>
  </si>
  <si>
    <t>О528734</t>
  </si>
  <si>
    <t>О528748</t>
  </si>
  <si>
    <t>О527481</t>
  </si>
  <si>
    <t>О521022</t>
  </si>
  <si>
    <t>О528760</t>
  </si>
  <si>
    <t>О527483</t>
  </si>
  <si>
    <t>О528751</t>
  </si>
  <si>
    <t>О527426</t>
  </si>
  <si>
    <t>Задача 3</t>
  </si>
  <si>
    <t>«Сохранение и развитие традиционной народной культуры"</t>
  </si>
  <si>
    <t>"Поддержка творческих инициатив населения, творческих союзов и организаций"</t>
  </si>
  <si>
    <t>Задача 4</t>
  </si>
  <si>
    <t>"Организация и проведение культурных событий, в том числе на межрегиональном и международном уровне"</t>
  </si>
  <si>
    <t>Подпрограмма 3</t>
  </si>
  <si>
    <t>«Обеспечение условий реализации программы и прочие мероприятия»</t>
  </si>
  <si>
    <t>«Развитие системы непрерывного профессионального образования в области культуры»</t>
  </si>
  <si>
    <t>О702</t>
  </si>
  <si>
    <t>О804</t>
  </si>
  <si>
    <t>О538734</t>
  </si>
  <si>
    <t>О707</t>
  </si>
  <si>
    <t>О538510</t>
  </si>
  <si>
    <t>О538528</t>
  </si>
  <si>
    <t>О538579</t>
  </si>
  <si>
    <t>О538748</t>
  </si>
  <si>
    <t>О538788</t>
  </si>
  <si>
    <t>О531022</t>
  </si>
  <si>
    <t>«Внедрение информационно-комуникационных технологий в отрасли «культура», развитие информационных ресурсов»</t>
  </si>
  <si>
    <t>О538529</t>
  </si>
  <si>
    <t>О538531</t>
  </si>
  <si>
    <t>О538532</t>
  </si>
  <si>
    <t>О537488</t>
  </si>
  <si>
    <t>О538535</t>
  </si>
  <si>
    <t>О538533</t>
  </si>
  <si>
    <t>О538534</t>
  </si>
  <si>
    <t>О537485</t>
  </si>
  <si>
    <t>О538530</t>
  </si>
  <si>
    <t>«Развитие инфраструктуры отрасли «культура»</t>
  </si>
  <si>
    <t>Подпрограмма 4</t>
  </si>
  <si>
    <t>«Развитие архивного дела в городе Шарыпово»</t>
  </si>
  <si>
    <t>«Создание нормативных условий хранения архивных документов, исключающих их хищение и утрату»</t>
  </si>
  <si>
    <t>О113</t>
  </si>
  <si>
    <t>О547477</t>
  </si>
  <si>
    <t>О548535</t>
  </si>
  <si>
    <t>«Формирование современной информационно-технологической инфраструктуры архива города»</t>
  </si>
  <si>
    <t>О548536</t>
  </si>
  <si>
    <t>О547475</t>
  </si>
  <si>
    <t>О548731</t>
  </si>
  <si>
    <t>О547478</t>
  </si>
  <si>
    <t>О548732</t>
  </si>
  <si>
    <t>О547479</t>
  </si>
  <si>
    <t>О548733</t>
  </si>
  <si>
    <t>О518520,  0510085200</t>
  </si>
  <si>
    <t>О511021, 0510010210</t>
  </si>
  <si>
    <t>О518534, 05100L1440</t>
  </si>
  <si>
    <t>О518533, 0510085330</t>
  </si>
  <si>
    <t>О515144, 0510051440</t>
  </si>
  <si>
    <t>611, 612</t>
  </si>
  <si>
    <t>О518522, 0510085220</t>
  </si>
  <si>
    <t>О528523,  0520085230</t>
  </si>
  <si>
    <t>О528524,   0520085240</t>
  </si>
  <si>
    <t>О521021,   0520010210</t>
  </si>
  <si>
    <t>О521021, 0520010210</t>
  </si>
  <si>
    <t>О538527,  0530085270</t>
  </si>
  <si>
    <t>О538526, 0530085260</t>
  </si>
  <si>
    <t>О538516,   0530085160</t>
  </si>
  <si>
    <t>О521031, 0520010310</t>
  </si>
  <si>
    <t>О521032, 0520010320</t>
  </si>
  <si>
    <t>О531031, 0530010310</t>
  </si>
  <si>
    <t>О531032,   0530010320</t>
  </si>
  <si>
    <t>О547519, 0540075190</t>
  </si>
  <si>
    <t>О510085180</t>
  </si>
  <si>
    <t>0510010220</t>
  </si>
  <si>
    <t>О510074880</t>
  </si>
  <si>
    <t>0520010220</t>
  </si>
  <si>
    <t>0530010220</t>
  </si>
  <si>
    <t>О537482</t>
  </si>
  <si>
    <t>О517511, 0510075110</t>
  </si>
  <si>
    <t>О5100S4490</t>
  </si>
  <si>
    <t>О5100S4810</t>
  </si>
  <si>
    <t>О5100S4880</t>
  </si>
  <si>
    <t>О5100S4800</t>
  </si>
  <si>
    <t>О527511, 0520075110</t>
  </si>
  <si>
    <t>О5200S4810</t>
  </si>
  <si>
    <t>621, 622</t>
  </si>
  <si>
    <t>О537511, 05300075110</t>
  </si>
  <si>
    <t>111, 112, 119, 244</t>
  </si>
  <si>
    <t>О5300S4810</t>
  </si>
  <si>
    <t xml:space="preserve">2016 год </t>
  </si>
  <si>
    <t>2014 год</t>
  </si>
  <si>
    <t>2015 год</t>
  </si>
  <si>
    <t xml:space="preserve">2017 год </t>
  </si>
  <si>
    <t xml:space="preserve">2018 год </t>
  </si>
  <si>
    <t>121, 129, 244</t>
  </si>
  <si>
    <t>О510074490</t>
  </si>
  <si>
    <t>О520074810</t>
  </si>
  <si>
    <t>О530074810</t>
  </si>
  <si>
    <t>ВР</t>
  </si>
  <si>
    <t>всего расходные обязательства по подпрограмме</t>
  </si>
  <si>
    <t>Расходы, в том числе по годам реализации программы (тыс.руб.)</t>
  </si>
  <si>
    <t xml:space="preserve">2019 год </t>
  </si>
  <si>
    <t>в том числе по ГРБС: Отдел культуры администрации города Шарыпово</t>
  </si>
  <si>
    <t xml:space="preserve"> утвержденной постановлением Администрации города Шарыпово</t>
  </si>
  <si>
    <t xml:space="preserve">администрации города Шарыпово                                                                                      </t>
  </si>
  <si>
    <t>в том числе по ГРБС: МКУ "СГХ"</t>
  </si>
  <si>
    <t>в том числе по ГРБС: Муниципальное казенное учреждение «Служба городского хозяйства»</t>
  </si>
  <si>
    <t>0520088210</t>
  </si>
  <si>
    <t>0520087110</t>
  </si>
  <si>
    <t>О5100L5190</t>
  </si>
  <si>
    <t>О703</t>
  </si>
  <si>
    <t>О530010210</t>
  </si>
  <si>
    <t>О530010220</t>
  </si>
  <si>
    <t>О530010310</t>
  </si>
  <si>
    <t>О510010310</t>
  </si>
  <si>
    <t>в том числе по ГРБС: администрация города Шарыпово</t>
  </si>
  <si>
    <t>в том числе по ГРБС:  Отдел культуры администрации города Шарыпово</t>
  </si>
  <si>
    <t>О510010440</t>
  </si>
  <si>
    <t>130, 180</t>
  </si>
  <si>
    <t>О3150000000510</t>
  </si>
  <si>
    <t>О3150000000520</t>
  </si>
  <si>
    <t>О3150000000530</t>
  </si>
  <si>
    <t>О5100R5190</t>
  </si>
  <si>
    <t>О5100S5190</t>
  </si>
  <si>
    <t>2020 год</t>
  </si>
  <si>
    <t>« Развитие культуры» на 2014-2020 гг.</t>
  </si>
  <si>
    <t>О510010470</t>
  </si>
  <si>
    <t>О510010490</t>
  </si>
  <si>
    <t>О0801</t>
  </si>
  <si>
    <t>О0510010470</t>
  </si>
  <si>
    <t>0520010320</t>
  </si>
  <si>
    <t>0520010470</t>
  </si>
  <si>
    <t>0520010490</t>
  </si>
  <si>
    <t>0520010460</t>
  </si>
  <si>
    <t>0520088410</t>
  </si>
  <si>
    <t>0520088420</t>
  </si>
  <si>
    <t>О530010470</t>
  </si>
  <si>
    <t>О530010480</t>
  </si>
  <si>
    <t>О530010470М</t>
  </si>
  <si>
    <t>С.Н.Гроза</t>
  </si>
  <si>
    <t>О510010460</t>
  </si>
  <si>
    <t>О510074810</t>
  </si>
  <si>
    <t>О520010460</t>
  </si>
  <si>
    <t>О5200R558T</t>
  </si>
  <si>
    <t>052007449Ц</t>
  </si>
  <si>
    <t>05200L558Ц</t>
  </si>
  <si>
    <t>05200S558Ц</t>
  </si>
  <si>
    <t>05200S449Ц</t>
  </si>
  <si>
    <t>05200R558Ц</t>
  </si>
  <si>
    <t>О530010420</t>
  </si>
  <si>
    <t>Подпрограмма 5</t>
  </si>
  <si>
    <t>«Гармонизация межнациональных отношений на территории муниципального образования города Шарыпово</t>
  </si>
  <si>
    <t>"Содействие укреплению гражданского единства и гармонизации межнациональных отношений"</t>
  </si>
  <si>
    <t>"Формирование позитивного имиджа города Шарыпово как территории, комфортной для проживания представителей различных национальностей"</t>
  </si>
  <si>
    <t>Итого на 2018-2020 годы</t>
  </si>
  <si>
    <t>03150000000510</t>
  </si>
  <si>
    <t>130,180</t>
  </si>
  <si>
    <t xml:space="preserve">"Приложение № 6 к муниципальной программе "Развитие культуры" </t>
  </si>
  <si>
    <t>от 09.11.2017г. №229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</si>
  <si>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</si>
  <si>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0801</t>
  </si>
  <si>
    <t>05100L5190</t>
  </si>
  <si>
    <t>05100S5190</t>
  </si>
  <si>
    <t>052001047, 05200147В</t>
  </si>
  <si>
    <t>О527511, 0520075110, 052007511В</t>
  </si>
  <si>
    <t>О528525, 0520085250, 052008525В</t>
  </si>
  <si>
    <t>О531021,  0530010210. 053001021Р</t>
  </si>
  <si>
    <t>О530010470. 053001047П</t>
  </si>
  <si>
    <t>О530075110, 053008527П</t>
  </si>
  <si>
    <t>О530075110, 053007511 П</t>
  </si>
  <si>
    <t>О530085270, 053008527П</t>
  </si>
  <si>
    <t>05100S4490</t>
  </si>
  <si>
    <t>05200S4670</t>
  </si>
  <si>
    <t>Приложение №1 к Постановлению Администрации города Шарыпово</t>
  </si>
  <si>
    <t>05200R4670</t>
  </si>
  <si>
    <t>05200R4660</t>
  </si>
  <si>
    <t>05200S4660; 05200R4660</t>
  </si>
  <si>
    <t>05300S0220</t>
  </si>
  <si>
    <t>121,122,129,244,852;853</t>
  </si>
  <si>
    <t>611; 111; 119</t>
  </si>
  <si>
    <t>611; 111;119</t>
  </si>
  <si>
    <t>611;111;119</t>
  </si>
  <si>
    <t>611/111/119</t>
  </si>
  <si>
    <t>611;612;111;119</t>
  </si>
  <si>
    <t xml:space="preserve">и.о.начальника Отдела культуры </t>
  </si>
  <si>
    <t>Г.В.Скоропадская</t>
  </si>
  <si>
    <t>0703/0804</t>
  </si>
  <si>
    <t>от "28_"сентября 2018г.№224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</si>
</sst>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64" fontId="4" fillId="0" borderId="0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top" wrapText="1"/>
    </xf>
    <xf numFmtId="164" fontId="3" fillId="2" borderId="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164" fontId="3" fillId="2" borderId="1" xfId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64" fontId="3" fillId="2" borderId="0" xfId="1" applyFont="1" applyFill="1" applyBorder="1" applyAlignment="1">
      <alignment vertical="top"/>
    </xf>
    <xf numFmtId="164" fontId="3" fillId="2" borderId="0" xfId="1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distributed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1" xfId="0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38"/>
  <sheetViews>
    <sheetView tabSelected="1" zoomScale="80" zoomScaleNormal="80" workbookViewId="0">
      <pane xSplit="6" ySplit="14" topLeftCell="G173" activePane="bottomRight" state="frozen"/>
      <selection pane="topRight" activeCell="G1" sqref="G1"/>
      <selection pane="bottomLeft" activeCell="A11" sqref="A11"/>
      <selection pane="bottomRight" activeCell="A10" sqref="A10:O10"/>
    </sheetView>
  </sheetViews>
  <sheetFormatPr defaultColWidth="9.140625" defaultRowHeight="15"/>
  <cols>
    <col min="1" max="1" width="17.140625" style="10" customWidth="1"/>
    <col min="2" max="2" width="17.5703125" style="10" customWidth="1"/>
    <col min="3" max="3" width="20.7109375" style="10" customWidth="1"/>
    <col min="4" max="4" width="10.140625" style="1" customWidth="1"/>
    <col min="5" max="5" width="9.85546875" style="1" customWidth="1"/>
    <col min="6" max="6" width="18.140625" style="11" customWidth="1"/>
    <col min="7" max="7" width="8.42578125" style="67" customWidth="1"/>
    <col min="8" max="8" width="13.5703125" style="67" hidden="1" customWidth="1"/>
    <col min="9" max="9" width="14.140625" style="67" hidden="1" customWidth="1"/>
    <col min="10" max="10" width="13.85546875" style="67" hidden="1" customWidth="1"/>
    <col min="11" max="11" width="14.5703125" style="67" hidden="1" customWidth="1"/>
    <col min="12" max="12" width="14.5703125" style="67" bestFit="1" customWidth="1"/>
    <col min="13" max="14" width="14" style="67" customWidth="1"/>
    <col min="15" max="15" width="14.42578125" style="67" customWidth="1"/>
    <col min="16" max="16384" width="9.140625" style="1"/>
  </cols>
  <sheetData>
    <row r="1" spans="1:25" hidden="1">
      <c r="G1" s="91"/>
      <c r="H1" s="91"/>
      <c r="I1" s="91"/>
      <c r="J1" s="91"/>
      <c r="K1" s="91"/>
      <c r="L1" s="91"/>
      <c r="M1" s="91"/>
      <c r="N1" s="91"/>
      <c r="O1" s="91"/>
    </row>
    <row r="2" spans="1:25" hidden="1">
      <c r="G2" s="91"/>
      <c r="H2" s="91"/>
      <c r="I2" s="91"/>
      <c r="J2" s="91"/>
      <c r="K2" s="91"/>
      <c r="L2" s="91"/>
      <c r="M2" s="91"/>
      <c r="N2" s="91"/>
      <c r="O2" s="91"/>
    </row>
    <row r="3" spans="1:25">
      <c r="G3" s="66" t="s">
        <v>203</v>
      </c>
      <c r="H3" s="66"/>
      <c r="I3" s="66"/>
      <c r="J3" s="66"/>
      <c r="K3" s="66"/>
      <c r="L3" s="66"/>
      <c r="M3" s="66"/>
      <c r="N3" s="66"/>
      <c r="O3" s="66"/>
    </row>
    <row r="4" spans="1:25">
      <c r="G4" s="66" t="s">
        <v>217</v>
      </c>
      <c r="H4" s="66"/>
      <c r="I4" s="66"/>
      <c r="J4" s="66"/>
      <c r="K4" s="66"/>
      <c r="L4" s="66"/>
      <c r="M4" s="66"/>
      <c r="N4" s="66"/>
      <c r="O4" s="66"/>
    </row>
    <row r="5" spans="1:25" ht="16.5" customHeight="1">
      <c r="A5" s="9"/>
      <c r="B5" s="1"/>
      <c r="C5" s="8"/>
      <c r="D5" s="8"/>
      <c r="E5" s="8"/>
      <c r="G5" s="66" t="s">
        <v>187</v>
      </c>
      <c r="I5" s="68"/>
      <c r="J5" s="68"/>
      <c r="L5" s="66"/>
      <c r="N5" s="68"/>
      <c r="O5" s="68"/>
    </row>
    <row r="6" spans="1:25" ht="16.5" customHeight="1">
      <c r="A6" s="9"/>
      <c r="B6" s="1"/>
      <c r="C6" s="8"/>
      <c r="D6" s="8"/>
      <c r="E6" s="8"/>
      <c r="G6" s="66" t="s">
        <v>133</v>
      </c>
      <c r="I6" s="68"/>
      <c r="J6" s="68"/>
      <c r="L6" s="66"/>
      <c r="N6" s="68"/>
      <c r="O6" s="68"/>
    </row>
    <row r="7" spans="1:25" ht="16.5" customHeight="1">
      <c r="A7" s="9"/>
      <c r="B7" s="8"/>
      <c r="C7" s="1"/>
      <c r="D7" s="8"/>
      <c r="E7" s="8"/>
      <c r="G7" s="66" t="s">
        <v>188</v>
      </c>
      <c r="H7" s="68"/>
      <c r="J7" s="68"/>
      <c r="K7" s="68"/>
      <c r="L7" s="66"/>
      <c r="M7" s="68"/>
      <c r="O7" s="68"/>
      <c r="Q7" s="9"/>
      <c r="R7" s="9"/>
      <c r="S7" s="9"/>
      <c r="T7" s="9"/>
      <c r="U7" s="9"/>
      <c r="V7" s="9"/>
      <c r="W7" s="9"/>
      <c r="X7" s="9"/>
      <c r="Y7" s="9"/>
    </row>
    <row r="8" spans="1:25" ht="19.5" customHeight="1">
      <c r="A8" s="7"/>
      <c r="B8" s="7"/>
      <c r="C8" s="7"/>
      <c r="D8" s="7"/>
      <c r="E8" s="7"/>
      <c r="G8" s="69"/>
      <c r="H8" s="69"/>
      <c r="I8" s="69"/>
      <c r="J8" s="69"/>
      <c r="K8" s="69"/>
      <c r="L8" s="69"/>
      <c r="M8" s="69"/>
      <c r="N8" s="69"/>
      <c r="O8" s="69"/>
      <c r="Q8" s="9"/>
      <c r="R8" s="9"/>
      <c r="S8" s="9"/>
      <c r="T8" s="9"/>
      <c r="U8" s="9"/>
      <c r="V8" s="9"/>
      <c r="W8" s="9"/>
      <c r="X8" s="9"/>
      <c r="Y8" s="9"/>
    </row>
    <row r="9" spans="1:25" ht="19.5" customHeight="1">
      <c r="A9" s="7"/>
      <c r="B9" s="7"/>
      <c r="C9" s="7"/>
      <c r="D9" s="7"/>
      <c r="E9" s="7"/>
      <c r="G9" s="69"/>
      <c r="H9" s="69"/>
      <c r="I9" s="69"/>
      <c r="J9" s="69"/>
      <c r="K9" s="69"/>
      <c r="L9" s="69"/>
      <c r="M9" s="69"/>
      <c r="N9" s="69"/>
      <c r="O9" s="69"/>
      <c r="Q9" s="9"/>
      <c r="S9" s="8"/>
      <c r="T9" s="8"/>
      <c r="V9" s="9"/>
      <c r="X9" s="8"/>
      <c r="Y9" s="8"/>
    </row>
    <row r="10" spans="1:25" ht="63.75" customHeight="1">
      <c r="A10" s="74" t="s">
        <v>189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Q10" s="9"/>
      <c r="S10" s="8"/>
      <c r="T10" s="8"/>
      <c r="V10" s="9"/>
      <c r="X10" s="8"/>
      <c r="Y10" s="8"/>
    </row>
    <row r="11" spans="1:25">
      <c r="A11" s="75" t="s">
        <v>0</v>
      </c>
      <c r="B11" s="75" t="s">
        <v>1</v>
      </c>
      <c r="C11" s="75" t="s">
        <v>2</v>
      </c>
      <c r="D11" s="75" t="s">
        <v>3</v>
      </c>
      <c r="E11" s="75"/>
      <c r="F11" s="75"/>
      <c r="G11" s="75"/>
      <c r="H11" s="76" t="s">
        <v>130</v>
      </c>
      <c r="I11" s="76"/>
      <c r="J11" s="76"/>
      <c r="K11" s="76"/>
      <c r="L11" s="76"/>
      <c r="M11" s="76"/>
      <c r="N11" s="76"/>
      <c r="O11" s="76"/>
      <c r="Q11" s="9"/>
      <c r="R11" s="8"/>
      <c r="T11" s="8"/>
      <c r="U11" s="8"/>
      <c r="V11" s="9"/>
      <c r="W11" s="8"/>
      <c r="Y11" s="8"/>
    </row>
    <row r="12" spans="1:25">
      <c r="A12" s="75"/>
      <c r="B12" s="75"/>
      <c r="C12" s="75"/>
      <c r="D12" s="75"/>
      <c r="E12" s="75"/>
      <c r="F12" s="75"/>
      <c r="G12" s="75"/>
      <c r="H12" s="76"/>
      <c r="I12" s="76"/>
      <c r="J12" s="76"/>
      <c r="K12" s="76"/>
      <c r="L12" s="76"/>
      <c r="M12" s="76"/>
      <c r="N12" s="76"/>
      <c r="O12" s="76"/>
    </row>
    <row r="13" spans="1:25" ht="63.95" customHeight="1">
      <c r="A13" s="75"/>
      <c r="B13" s="75"/>
      <c r="C13" s="75"/>
      <c r="D13" s="17" t="s">
        <v>4</v>
      </c>
      <c r="E13" s="17" t="s">
        <v>5</v>
      </c>
      <c r="F13" s="17" t="s">
        <v>6</v>
      </c>
      <c r="G13" s="50" t="s">
        <v>128</v>
      </c>
      <c r="H13" s="50" t="s">
        <v>120</v>
      </c>
      <c r="I13" s="50" t="s">
        <v>121</v>
      </c>
      <c r="J13" s="50" t="s">
        <v>119</v>
      </c>
      <c r="K13" s="50" t="s">
        <v>122</v>
      </c>
      <c r="L13" s="50" t="s">
        <v>123</v>
      </c>
      <c r="M13" s="50" t="s">
        <v>131</v>
      </c>
      <c r="N13" s="50" t="s">
        <v>154</v>
      </c>
      <c r="O13" s="50" t="s">
        <v>184</v>
      </c>
    </row>
    <row r="14" spans="1:25" ht="16.5" customHeight="1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50">
        <v>7</v>
      </c>
      <c r="H14" s="50">
        <v>8</v>
      </c>
      <c r="I14" s="50">
        <v>9</v>
      </c>
      <c r="J14" s="50">
        <v>10</v>
      </c>
      <c r="K14" s="50">
        <v>11</v>
      </c>
      <c r="L14" s="50">
        <v>8</v>
      </c>
      <c r="M14" s="50">
        <v>9</v>
      </c>
      <c r="N14" s="50">
        <v>10</v>
      </c>
      <c r="O14" s="50">
        <v>11</v>
      </c>
    </row>
    <row r="15" spans="1:25" ht="45">
      <c r="A15" s="71" t="s">
        <v>7</v>
      </c>
      <c r="B15" s="71" t="s">
        <v>155</v>
      </c>
      <c r="C15" s="17" t="s">
        <v>8</v>
      </c>
      <c r="D15" s="15" t="s">
        <v>9</v>
      </c>
      <c r="E15" s="15" t="s">
        <v>9</v>
      </c>
      <c r="F15" s="50" t="s">
        <v>9</v>
      </c>
      <c r="G15" s="43" t="s">
        <v>9</v>
      </c>
      <c r="H15" s="37"/>
      <c r="I15" s="37">
        <f t="shared" ref="I15:M15" si="0">I16+I17+I18</f>
        <v>0</v>
      </c>
      <c r="J15" s="37">
        <f t="shared" si="0"/>
        <v>0</v>
      </c>
      <c r="K15" s="37">
        <f t="shared" si="0"/>
        <v>0</v>
      </c>
      <c r="L15" s="37">
        <f>L16+L17+L18</f>
        <v>135331.59</v>
      </c>
      <c r="M15" s="37">
        <f t="shared" si="0"/>
        <v>95953.9</v>
      </c>
      <c r="N15" s="37">
        <f>N16+N17+N18</f>
        <v>95953.9</v>
      </c>
      <c r="O15" s="37">
        <f>O16+O17+O18</f>
        <v>327239.38999999996</v>
      </c>
    </row>
    <row r="16" spans="1:25" ht="70.7" customHeight="1">
      <c r="A16" s="72"/>
      <c r="B16" s="72"/>
      <c r="C16" s="17" t="s">
        <v>132</v>
      </c>
      <c r="D16" s="15" t="s">
        <v>10</v>
      </c>
      <c r="E16" s="15" t="s">
        <v>9</v>
      </c>
      <c r="F16" s="50" t="s">
        <v>9</v>
      </c>
      <c r="G16" s="43" t="s">
        <v>9</v>
      </c>
      <c r="H16" s="38"/>
      <c r="I16" s="38">
        <f>I19+I75+I135</f>
        <v>0</v>
      </c>
      <c r="J16" s="38">
        <f>J19+J75+J135</f>
        <v>0</v>
      </c>
      <c r="K16" s="38"/>
      <c r="L16" s="38">
        <f>L19+L75+L135-L77</f>
        <v>132500.38999999998</v>
      </c>
      <c r="M16" s="38">
        <f>M19+M75+M135-M77</f>
        <v>93129.9</v>
      </c>
      <c r="N16" s="38">
        <f>N19+N75+N135-N77</f>
        <v>93129.9</v>
      </c>
      <c r="O16" s="40">
        <f>SUM(H16:N16)</f>
        <v>318760.18999999994</v>
      </c>
    </row>
    <row r="17" spans="1:15" ht="51" customHeight="1">
      <c r="A17" s="72"/>
      <c r="B17" s="72"/>
      <c r="C17" s="18" t="s">
        <v>145</v>
      </c>
      <c r="D17" s="19" t="s">
        <v>12</v>
      </c>
      <c r="E17" s="19" t="s">
        <v>9</v>
      </c>
      <c r="F17" s="59" t="s">
        <v>9</v>
      </c>
      <c r="G17" s="44" t="s">
        <v>9</v>
      </c>
      <c r="H17" s="42"/>
      <c r="I17" s="42">
        <f>I190</f>
        <v>0</v>
      </c>
      <c r="J17" s="42">
        <f>J190</f>
        <v>0</v>
      </c>
      <c r="K17" s="42"/>
      <c r="L17" s="42">
        <f>L190</f>
        <v>232.2</v>
      </c>
      <c r="M17" s="42">
        <f t="shared" ref="M17:N17" si="1">M190</f>
        <v>225</v>
      </c>
      <c r="N17" s="42">
        <f t="shared" si="1"/>
        <v>225</v>
      </c>
      <c r="O17" s="40">
        <f>SUM(H17:N17)</f>
        <v>682.2</v>
      </c>
    </row>
    <row r="18" spans="1:15" ht="39.75" customHeight="1">
      <c r="A18" s="73"/>
      <c r="B18" s="73"/>
      <c r="C18" s="18" t="s">
        <v>135</v>
      </c>
      <c r="D18" s="19">
        <v>133</v>
      </c>
      <c r="E18" s="19" t="s">
        <v>9</v>
      </c>
      <c r="F18" s="59" t="s">
        <v>9</v>
      </c>
      <c r="G18" s="44" t="s">
        <v>9</v>
      </c>
      <c r="H18" s="42"/>
      <c r="I18" s="42">
        <v>0</v>
      </c>
      <c r="J18" s="42">
        <v>0</v>
      </c>
      <c r="K18" s="42"/>
      <c r="L18" s="42">
        <f t="shared" ref="L18:N18" si="2">L77</f>
        <v>2599</v>
      </c>
      <c r="M18" s="42">
        <f t="shared" si="2"/>
        <v>2599</v>
      </c>
      <c r="N18" s="42">
        <f t="shared" si="2"/>
        <v>2599</v>
      </c>
      <c r="O18" s="40">
        <f>SUM(H18:N18)</f>
        <v>7797</v>
      </c>
    </row>
    <row r="19" spans="1:15" ht="52.35" customHeight="1">
      <c r="A19" s="80" t="s">
        <v>13</v>
      </c>
      <c r="B19" s="80" t="s">
        <v>14</v>
      </c>
      <c r="C19" s="17" t="s">
        <v>129</v>
      </c>
      <c r="D19" s="15" t="s">
        <v>10</v>
      </c>
      <c r="E19" s="15" t="s">
        <v>9</v>
      </c>
      <c r="F19" s="50" t="s">
        <v>9</v>
      </c>
      <c r="G19" s="43" t="s">
        <v>9</v>
      </c>
      <c r="H19" s="37"/>
      <c r="I19" s="37">
        <f t="shared" ref="I19:N19" si="3">I20</f>
        <v>0</v>
      </c>
      <c r="J19" s="37">
        <f t="shared" si="3"/>
        <v>0</v>
      </c>
      <c r="K19" s="35">
        <f t="shared" si="3"/>
        <v>0</v>
      </c>
      <c r="L19" s="35">
        <f t="shared" si="3"/>
        <v>30646.45</v>
      </c>
      <c r="M19" s="35">
        <f t="shared" si="3"/>
        <v>15862.43</v>
      </c>
      <c r="N19" s="35">
        <f t="shared" si="3"/>
        <v>15862.43</v>
      </c>
      <c r="O19" s="35">
        <f>SUM(H19:N19)</f>
        <v>62371.310000000005</v>
      </c>
    </row>
    <row r="20" spans="1:15" ht="62.25" customHeight="1">
      <c r="A20" s="80"/>
      <c r="B20" s="80"/>
      <c r="C20" s="17" t="s">
        <v>132</v>
      </c>
      <c r="D20" s="15" t="s">
        <v>10</v>
      </c>
      <c r="E20" s="15" t="s">
        <v>9</v>
      </c>
      <c r="F20" s="50" t="s">
        <v>9</v>
      </c>
      <c r="G20" s="43" t="s">
        <v>9</v>
      </c>
      <c r="H20" s="38"/>
      <c r="I20" s="38">
        <f t="shared" ref="I20:N20" si="4">I21+I58</f>
        <v>0</v>
      </c>
      <c r="J20" s="38">
        <f t="shared" si="4"/>
        <v>0</v>
      </c>
      <c r="K20" s="38"/>
      <c r="L20" s="38">
        <f t="shared" si="4"/>
        <v>30646.45</v>
      </c>
      <c r="M20" s="38">
        <f t="shared" si="4"/>
        <v>15862.43</v>
      </c>
      <c r="N20" s="38">
        <f t="shared" si="4"/>
        <v>15862.43</v>
      </c>
      <c r="O20" s="38">
        <f>SUM(H20:N20)</f>
        <v>62371.310000000005</v>
      </c>
    </row>
    <row r="21" spans="1:15" ht="30.2" customHeight="1">
      <c r="A21" s="71" t="s">
        <v>15</v>
      </c>
      <c r="B21" s="71" t="s">
        <v>16</v>
      </c>
      <c r="C21" s="17" t="s">
        <v>27</v>
      </c>
      <c r="D21" s="15" t="s">
        <v>10</v>
      </c>
      <c r="E21" s="15" t="s">
        <v>9</v>
      </c>
      <c r="F21" s="50" t="s">
        <v>9</v>
      </c>
      <c r="G21" s="43" t="s">
        <v>9</v>
      </c>
      <c r="H21" s="37"/>
      <c r="I21" s="37">
        <f>SUM(I23:I37)+I22+I51</f>
        <v>0</v>
      </c>
      <c r="J21" s="37">
        <f>SUM(J22:J40)+J42+J41+J51</f>
        <v>0</v>
      </c>
      <c r="K21" s="35">
        <f>SUM(K22:K51)</f>
        <v>0</v>
      </c>
      <c r="L21" s="35">
        <f>SUM(L22:L57)</f>
        <v>26834.49</v>
      </c>
      <c r="M21" s="35">
        <f t="shared" ref="M21:N21" si="5">SUM(M22:M57)</f>
        <v>13267.050000000001</v>
      </c>
      <c r="N21" s="35">
        <f t="shared" si="5"/>
        <v>13267.050000000001</v>
      </c>
      <c r="O21" s="35">
        <f>L21+M21+N21</f>
        <v>53368.590000000004</v>
      </c>
    </row>
    <row r="22" spans="1:15" ht="35.450000000000003" customHeight="1">
      <c r="A22" s="72"/>
      <c r="B22" s="72"/>
      <c r="C22" s="71" t="s">
        <v>132</v>
      </c>
      <c r="D22" s="77" t="s">
        <v>10</v>
      </c>
      <c r="E22" s="15" t="s">
        <v>17</v>
      </c>
      <c r="F22" s="60" t="s">
        <v>83</v>
      </c>
      <c r="G22" s="43">
        <v>611.61199999999997</v>
      </c>
      <c r="H22" s="38"/>
      <c r="I22" s="38"/>
      <c r="J22" s="38"/>
      <c r="K22" s="36"/>
      <c r="L22" s="36">
        <v>9506.65</v>
      </c>
      <c r="M22" s="36">
        <v>9094.74</v>
      </c>
      <c r="N22" s="36">
        <v>9094.74</v>
      </c>
      <c r="O22" s="36">
        <f>SUM(H22:N22)</f>
        <v>27696.129999999997</v>
      </c>
    </row>
    <row r="23" spans="1:15" ht="35.450000000000003" customHeight="1">
      <c r="A23" s="72"/>
      <c r="B23" s="72"/>
      <c r="C23" s="72"/>
      <c r="D23" s="78"/>
      <c r="E23" s="15" t="s">
        <v>17</v>
      </c>
      <c r="F23" s="60" t="s">
        <v>84</v>
      </c>
      <c r="G23" s="43">
        <v>611</v>
      </c>
      <c r="H23" s="38"/>
      <c r="I23" s="38"/>
      <c r="J23" s="38"/>
      <c r="K23" s="36"/>
      <c r="L23" s="36"/>
      <c r="M23" s="36"/>
      <c r="N23" s="36"/>
      <c r="O23" s="36">
        <f t="shared" ref="O23:O71" si="6">SUM(H23:N23)</f>
        <v>0</v>
      </c>
    </row>
    <row r="24" spans="1:15" ht="35.450000000000003" customHeight="1">
      <c r="A24" s="72"/>
      <c r="B24" s="72"/>
      <c r="C24" s="72"/>
      <c r="D24" s="78"/>
      <c r="E24" s="15" t="s">
        <v>17</v>
      </c>
      <c r="F24" s="61" t="s">
        <v>103</v>
      </c>
      <c r="G24" s="43">
        <v>611</v>
      </c>
      <c r="H24" s="38">
        <v>0</v>
      </c>
      <c r="I24" s="38">
        <v>0</v>
      </c>
      <c r="J24" s="38"/>
      <c r="K24" s="36"/>
      <c r="L24" s="36">
        <v>0</v>
      </c>
      <c r="M24" s="36">
        <v>0</v>
      </c>
      <c r="N24" s="36"/>
      <c r="O24" s="36">
        <f t="shared" si="6"/>
        <v>0</v>
      </c>
    </row>
    <row r="25" spans="1:15" ht="35.450000000000003" customHeight="1">
      <c r="A25" s="72"/>
      <c r="B25" s="72"/>
      <c r="C25" s="72"/>
      <c r="D25" s="78"/>
      <c r="E25" s="15" t="s">
        <v>17</v>
      </c>
      <c r="F25" s="60" t="s">
        <v>18</v>
      </c>
      <c r="G25" s="43">
        <v>611</v>
      </c>
      <c r="H25" s="38"/>
      <c r="I25" s="38"/>
      <c r="J25" s="38">
        <v>0</v>
      </c>
      <c r="K25" s="36">
        <v>0</v>
      </c>
      <c r="L25" s="36">
        <v>0</v>
      </c>
      <c r="M25" s="36">
        <v>0</v>
      </c>
      <c r="N25" s="36"/>
      <c r="O25" s="36">
        <f t="shared" si="6"/>
        <v>0</v>
      </c>
    </row>
    <row r="26" spans="1:15" ht="35.450000000000003" customHeight="1">
      <c r="A26" s="72"/>
      <c r="B26" s="72"/>
      <c r="C26" s="72"/>
      <c r="D26" s="78"/>
      <c r="E26" s="15" t="s">
        <v>17</v>
      </c>
      <c r="F26" s="60" t="s">
        <v>19</v>
      </c>
      <c r="G26" s="43">
        <v>611</v>
      </c>
      <c r="H26" s="38">
        <v>982.66</v>
      </c>
      <c r="I26" s="38">
        <v>0</v>
      </c>
      <c r="J26" s="38">
        <v>0</v>
      </c>
      <c r="K26" s="36">
        <v>0</v>
      </c>
      <c r="L26" s="36">
        <v>0</v>
      </c>
      <c r="M26" s="36">
        <v>0</v>
      </c>
      <c r="N26" s="36"/>
      <c r="O26" s="36"/>
    </row>
    <row r="27" spans="1:15" ht="35.450000000000003" customHeight="1">
      <c r="A27" s="72"/>
      <c r="B27" s="72"/>
      <c r="C27" s="72"/>
      <c r="D27" s="78"/>
      <c r="E27" s="15" t="s">
        <v>17</v>
      </c>
      <c r="F27" s="60" t="s">
        <v>20</v>
      </c>
      <c r="G27" s="43">
        <v>611.61199999999997</v>
      </c>
      <c r="H27" s="38"/>
      <c r="I27" s="38"/>
      <c r="J27" s="38">
        <v>0</v>
      </c>
      <c r="K27" s="36">
        <v>0</v>
      </c>
      <c r="L27" s="36">
        <v>0</v>
      </c>
      <c r="M27" s="36">
        <v>0</v>
      </c>
      <c r="N27" s="36"/>
      <c r="O27" s="36">
        <f t="shared" si="6"/>
        <v>0</v>
      </c>
    </row>
    <row r="28" spans="1:15" ht="35.450000000000003" customHeight="1">
      <c r="A28" s="72"/>
      <c r="B28" s="72"/>
      <c r="C28" s="72"/>
      <c r="D28" s="78"/>
      <c r="E28" s="15" t="s">
        <v>17</v>
      </c>
      <c r="F28" s="60" t="s">
        <v>21</v>
      </c>
      <c r="G28" s="43">
        <v>611.61199999999997</v>
      </c>
      <c r="H28" s="38"/>
      <c r="I28" s="38"/>
      <c r="J28" s="38">
        <v>0</v>
      </c>
      <c r="K28" s="36">
        <v>0</v>
      </c>
      <c r="L28" s="36">
        <v>0</v>
      </c>
      <c r="M28" s="36">
        <v>0</v>
      </c>
      <c r="N28" s="36"/>
      <c r="O28" s="36">
        <f t="shared" si="6"/>
        <v>0</v>
      </c>
    </row>
    <row r="29" spans="1:15" ht="35.450000000000003" customHeight="1">
      <c r="A29" s="72"/>
      <c r="B29" s="72"/>
      <c r="C29" s="72"/>
      <c r="D29" s="78"/>
      <c r="E29" s="15" t="s">
        <v>17</v>
      </c>
      <c r="F29" s="60" t="s">
        <v>85</v>
      </c>
      <c r="G29" s="43">
        <v>611</v>
      </c>
      <c r="H29" s="38">
        <v>0</v>
      </c>
      <c r="I29" s="38"/>
      <c r="J29" s="38"/>
      <c r="K29" s="36">
        <v>0</v>
      </c>
      <c r="L29" s="36"/>
      <c r="M29" s="36"/>
      <c r="N29" s="36"/>
      <c r="O29" s="36">
        <f t="shared" si="6"/>
        <v>0</v>
      </c>
    </row>
    <row r="30" spans="1:15" ht="35.450000000000003" customHeight="1">
      <c r="A30" s="72"/>
      <c r="B30" s="72"/>
      <c r="C30" s="72"/>
      <c r="D30" s="78"/>
      <c r="E30" s="15" t="s">
        <v>17</v>
      </c>
      <c r="F30" s="60" t="s">
        <v>86</v>
      </c>
      <c r="G30" s="43">
        <v>611</v>
      </c>
      <c r="H30" s="38">
        <v>0</v>
      </c>
      <c r="I30" s="38"/>
      <c r="J30" s="38"/>
      <c r="K30" s="36"/>
      <c r="L30" s="36">
        <v>30.6</v>
      </c>
      <c r="M30" s="36">
        <v>130.19999999999999</v>
      </c>
      <c r="N30" s="36">
        <v>130.19999999999999</v>
      </c>
      <c r="O30" s="36">
        <f>SUM(H30:N30)</f>
        <v>291</v>
      </c>
    </row>
    <row r="31" spans="1:15" ht="27.2" customHeight="1">
      <c r="A31" s="72"/>
      <c r="B31" s="72"/>
      <c r="C31" s="72"/>
      <c r="D31" s="78"/>
      <c r="E31" s="15" t="s">
        <v>17</v>
      </c>
      <c r="F31" s="60" t="s">
        <v>87</v>
      </c>
      <c r="G31" s="43">
        <v>611</v>
      </c>
      <c r="H31" s="38">
        <v>0</v>
      </c>
      <c r="I31" s="38"/>
      <c r="J31" s="38"/>
      <c r="K31" s="36">
        <v>0</v>
      </c>
      <c r="L31" s="36">
        <v>0</v>
      </c>
      <c r="M31" s="36">
        <v>0</v>
      </c>
      <c r="N31" s="36"/>
      <c r="O31" s="36">
        <f t="shared" si="6"/>
        <v>0</v>
      </c>
    </row>
    <row r="32" spans="1:15" ht="27.2" customHeight="1">
      <c r="A32" s="72"/>
      <c r="B32" s="72"/>
      <c r="C32" s="72"/>
      <c r="D32" s="78"/>
      <c r="E32" s="15" t="s">
        <v>17</v>
      </c>
      <c r="F32" s="60" t="s">
        <v>22</v>
      </c>
      <c r="G32" s="43">
        <v>611</v>
      </c>
      <c r="H32" s="38"/>
      <c r="I32" s="38">
        <v>0</v>
      </c>
      <c r="J32" s="38">
        <v>0</v>
      </c>
      <c r="K32" s="36">
        <v>0</v>
      </c>
      <c r="L32" s="36">
        <v>0</v>
      </c>
      <c r="M32" s="36">
        <v>0</v>
      </c>
      <c r="N32" s="36"/>
      <c r="O32" s="36">
        <f t="shared" si="6"/>
        <v>0</v>
      </c>
    </row>
    <row r="33" spans="1:16" ht="27.2" customHeight="1">
      <c r="A33" s="72"/>
      <c r="B33" s="72"/>
      <c r="C33" s="72"/>
      <c r="D33" s="78"/>
      <c r="E33" s="15" t="s">
        <v>17</v>
      </c>
      <c r="F33" s="60" t="s">
        <v>23</v>
      </c>
      <c r="G33" s="43">
        <v>611</v>
      </c>
      <c r="H33" s="38">
        <v>0</v>
      </c>
      <c r="I33" s="38"/>
      <c r="J33" s="38">
        <v>0</v>
      </c>
      <c r="K33" s="36">
        <v>0</v>
      </c>
      <c r="L33" s="36">
        <v>0</v>
      </c>
      <c r="M33" s="36">
        <v>0</v>
      </c>
      <c r="N33" s="36"/>
      <c r="O33" s="36">
        <f t="shared" si="6"/>
        <v>0</v>
      </c>
    </row>
    <row r="34" spans="1:16" ht="27.2" customHeight="1">
      <c r="A34" s="72"/>
      <c r="B34" s="72"/>
      <c r="C34" s="72"/>
      <c r="D34" s="78"/>
      <c r="E34" s="15" t="s">
        <v>17</v>
      </c>
      <c r="F34" s="60" t="s">
        <v>24</v>
      </c>
      <c r="G34" s="43">
        <v>611</v>
      </c>
      <c r="H34" s="38">
        <v>0</v>
      </c>
      <c r="I34" s="38"/>
      <c r="J34" s="38">
        <v>0</v>
      </c>
      <c r="K34" s="36">
        <v>0</v>
      </c>
      <c r="L34" s="36">
        <v>0</v>
      </c>
      <c r="M34" s="36">
        <v>0</v>
      </c>
      <c r="N34" s="36"/>
      <c r="O34" s="36">
        <f t="shared" si="6"/>
        <v>0</v>
      </c>
    </row>
    <row r="35" spans="1:16" ht="27.2" customHeight="1">
      <c r="A35" s="72"/>
      <c r="B35" s="72"/>
      <c r="C35" s="72"/>
      <c r="D35" s="78"/>
      <c r="E35" s="15" t="s">
        <v>17</v>
      </c>
      <c r="F35" s="60" t="s">
        <v>102</v>
      </c>
      <c r="G35" s="43" t="s">
        <v>88</v>
      </c>
      <c r="H35" s="38">
        <v>0</v>
      </c>
      <c r="I35" s="38">
        <v>0</v>
      </c>
      <c r="J35" s="38">
        <f>1000-1000</f>
        <v>0</v>
      </c>
      <c r="K35" s="36">
        <v>0</v>
      </c>
      <c r="L35" s="36">
        <v>0</v>
      </c>
      <c r="M35" s="36">
        <v>0</v>
      </c>
      <c r="N35" s="36"/>
      <c r="O35" s="36">
        <f t="shared" si="6"/>
        <v>0</v>
      </c>
      <c r="P35" s="6"/>
    </row>
    <row r="36" spans="1:16" ht="27.2" customHeight="1">
      <c r="A36" s="72"/>
      <c r="B36" s="72"/>
      <c r="C36" s="72"/>
      <c r="D36" s="78"/>
      <c r="E36" s="15" t="s">
        <v>17</v>
      </c>
      <c r="F36" s="60" t="s">
        <v>104</v>
      </c>
      <c r="G36" s="43">
        <v>611</v>
      </c>
      <c r="H36" s="38">
        <v>0</v>
      </c>
      <c r="I36" s="38">
        <v>0</v>
      </c>
      <c r="J36" s="38"/>
      <c r="K36" s="36">
        <v>0</v>
      </c>
      <c r="L36" s="36">
        <v>0</v>
      </c>
      <c r="M36" s="36">
        <v>0</v>
      </c>
      <c r="N36" s="36"/>
      <c r="O36" s="36">
        <f t="shared" si="6"/>
        <v>0</v>
      </c>
    </row>
    <row r="37" spans="1:16" ht="27.2" customHeight="1">
      <c r="A37" s="72"/>
      <c r="B37" s="72"/>
      <c r="C37" s="72"/>
      <c r="D37" s="78"/>
      <c r="E37" s="15" t="s">
        <v>17</v>
      </c>
      <c r="F37" s="62" t="s">
        <v>108</v>
      </c>
      <c r="G37" s="45">
        <v>611.61199999999997</v>
      </c>
      <c r="H37" s="38">
        <v>0</v>
      </c>
      <c r="I37" s="46"/>
      <c r="J37" s="38"/>
      <c r="K37" s="36"/>
      <c r="L37" s="36">
        <v>1236.8499999999999</v>
      </c>
      <c r="M37" s="36">
        <v>1200.53</v>
      </c>
      <c r="N37" s="36">
        <v>1200.53</v>
      </c>
      <c r="O37" s="36">
        <f>SUM(H37:N37)</f>
        <v>3637.91</v>
      </c>
    </row>
    <row r="38" spans="1:16" ht="27.2" customHeight="1">
      <c r="A38" s="72"/>
      <c r="B38" s="72"/>
      <c r="C38" s="72"/>
      <c r="D38" s="78"/>
      <c r="E38" s="15" t="s">
        <v>17</v>
      </c>
      <c r="F38" s="60" t="s">
        <v>109</v>
      </c>
      <c r="G38" s="45" t="s">
        <v>88</v>
      </c>
      <c r="H38" s="38">
        <v>0</v>
      </c>
      <c r="I38" s="46">
        <v>0</v>
      </c>
      <c r="J38" s="38"/>
      <c r="K38" s="36">
        <v>0</v>
      </c>
      <c r="L38" s="36">
        <v>0</v>
      </c>
      <c r="M38" s="36">
        <v>0</v>
      </c>
      <c r="N38" s="36"/>
      <c r="O38" s="36">
        <f t="shared" si="6"/>
        <v>0</v>
      </c>
    </row>
    <row r="39" spans="1:16" ht="27.2" customHeight="1">
      <c r="A39" s="72"/>
      <c r="B39" s="72"/>
      <c r="C39" s="72"/>
      <c r="D39" s="78"/>
      <c r="E39" s="15" t="s">
        <v>17</v>
      </c>
      <c r="F39" s="60" t="s">
        <v>110</v>
      </c>
      <c r="G39" s="45">
        <v>612</v>
      </c>
      <c r="H39" s="38">
        <v>0</v>
      </c>
      <c r="I39" s="46">
        <v>0</v>
      </c>
      <c r="J39" s="38">
        <v>0</v>
      </c>
      <c r="K39" s="36">
        <v>0</v>
      </c>
      <c r="L39" s="36">
        <v>0</v>
      </c>
      <c r="M39" s="36">
        <v>0</v>
      </c>
      <c r="N39" s="36"/>
      <c r="O39" s="36">
        <f t="shared" si="6"/>
        <v>0</v>
      </c>
    </row>
    <row r="40" spans="1:16" ht="27.2" customHeight="1">
      <c r="A40" s="72"/>
      <c r="B40" s="72"/>
      <c r="C40" s="72"/>
      <c r="D40" s="78"/>
      <c r="E40" s="15" t="s">
        <v>17</v>
      </c>
      <c r="F40" s="60" t="s">
        <v>111</v>
      </c>
      <c r="G40" s="45">
        <v>611</v>
      </c>
      <c r="H40" s="38">
        <v>0</v>
      </c>
      <c r="I40" s="46">
        <v>0</v>
      </c>
      <c r="J40" s="38"/>
      <c r="K40" s="36">
        <v>0</v>
      </c>
      <c r="L40" s="36">
        <v>0</v>
      </c>
      <c r="M40" s="36">
        <v>0</v>
      </c>
      <c r="N40" s="36"/>
      <c r="O40" s="36">
        <f t="shared" si="6"/>
        <v>0</v>
      </c>
    </row>
    <row r="41" spans="1:16" ht="27.2" customHeight="1">
      <c r="A41" s="72"/>
      <c r="B41" s="72"/>
      <c r="C41" s="72"/>
      <c r="D41" s="78"/>
      <c r="E41" s="15" t="s">
        <v>17</v>
      </c>
      <c r="F41" s="60" t="s">
        <v>144</v>
      </c>
      <c r="G41" s="45">
        <v>611</v>
      </c>
      <c r="H41" s="38">
        <v>0</v>
      </c>
      <c r="I41" s="47">
        <v>0</v>
      </c>
      <c r="J41" s="38"/>
      <c r="K41" s="36"/>
      <c r="L41" s="36">
        <v>128.47999999999999</v>
      </c>
      <c r="M41" s="36">
        <v>128.47999999999999</v>
      </c>
      <c r="N41" s="36">
        <v>128.47999999999999</v>
      </c>
      <c r="O41" s="36">
        <f t="shared" si="6"/>
        <v>385.43999999999994</v>
      </c>
    </row>
    <row r="42" spans="1:16" ht="27.2" customHeight="1">
      <c r="A42" s="72"/>
      <c r="B42" s="72"/>
      <c r="C42" s="72"/>
      <c r="D42" s="78"/>
      <c r="E42" s="15" t="s">
        <v>17</v>
      </c>
      <c r="F42" s="60" t="s">
        <v>125</v>
      </c>
      <c r="G42" s="45" t="s">
        <v>88</v>
      </c>
      <c r="H42" s="38">
        <v>0</v>
      </c>
      <c r="I42" s="47">
        <v>0</v>
      </c>
      <c r="J42" s="38"/>
      <c r="K42" s="36"/>
      <c r="L42" s="36">
        <v>9889</v>
      </c>
      <c r="M42" s="36">
        <v>0</v>
      </c>
      <c r="N42" s="36"/>
      <c r="O42" s="36">
        <f t="shared" si="6"/>
        <v>9889</v>
      </c>
    </row>
    <row r="43" spans="1:16" ht="27.2" customHeight="1">
      <c r="A43" s="72"/>
      <c r="B43" s="72"/>
      <c r="C43" s="72"/>
      <c r="D43" s="78"/>
      <c r="E43" s="15" t="s">
        <v>17</v>
      </c>
      <c r="F43" s="60" t="s">
        <v>170</v>
      </c>
      <c r="G43" s="43">
        <v>611.61199999999997</v>
      </c>
      <c r="H43" s="38">
        <v>0</v>
      </c>
      <c r="I43" s="47">
        <v>0</v>
      </c>
      <c r="J43" s="38">
        <v>0</v>
      </c>
      <c r="K43" s="36"/>
      <c r="L43" s="36">
        <v>0</v>
      </c>
      <c r="M43" s="36">
        <v>0</v>
      </c>
      <c r="N43" s="36"/>
      <c r="O43" s="36">
        <f t="shared" si="6"/>
        <v>0</v>
      </c>
    </row>
    <row r="44" spans="1:16" ht="27.2" customHeight="1">
      <c r="A44" s="72"/>
      <c r="B44" s="72"/>
      <c r="C44" s="72"/>
      <c r="D44" s="78"/>
      <c r="E44" s="15" t="s">
        <v>17</v>
      </c>
      <c r="F44" s="60" t="s">
        <v>104</v>
      </c>
      <c r="G44" s="43">
        <v>611</v>
      </c>
      <c r="H44" s="38">
        <v>0</v>
      </c>
      <c r="I44" s="47">
        <v>0</v>
      </c>
      <c r="J44" s="38">
        <v>0</v>
      </c>
      <c r="K44" s="36">
        <v>0</v>
      </c>
      <c r="L44" s="36">
        <v>0</v>
      </c>
      <c r="M44" s="36">
        <v>0</v>
      </c>
      <c r="N44" s="36"/>
      <c r="O44" s="36">
        <f t="shared" si="6"/>
        <v>0</v>
      </c>
    </row>
    <row r="45" spans="1:16" ht="27.2" customHeight="1">
      <c r="A45" s="72"/>
      <c r="B45" s="72"/>
      <c r="C45" s="72"/>
      <c r="D45" s="78"/>
      <c r="E45" s="15" t="s">
        <v>17</v>
      </c>
      <c r="F45" s="60" t="s">
        <v>102</v>
      </c>
      <c r="G45" s="43" t="s">
        <v>88</v>
      </c>
      <c r="H45" s="38">
        <v>0</v>
      </c>
      <c r="I45" s="47">
        <v>0</v>
      </c>
      <c r="J45" s="38">
        <v>0</v>
      </c>
      <c r="K45" s="36"/>
      <c r="L45" s="36">
        <v>434.36</v>
      </c>
      <c r="M45" s="36">
        <v>1536</v>
      </c>
      <c r="N45" s="36">
        <v>1536</v>
      </c>
      <c r="O45" s="36">
        <f>SUM(H45:N45)</f>
        <v>3506.36</v>
      </c>
    </row>
    <row r="46" spans="1:16" ht="27.2" customHeight="1">
      <c r="A46" s="72"/>
      <c r="B46" s="72"/>
      <c r="C46" s="72"/>
      <c r="D46" s="78"/>
      <c r="E46" s="15" t="s">
        <v>17</v>
      </c>
      <c r="F46" s="60" t="s">
        <v>139</v>
      </c>
      <c r="G46" s="43">
        <v>611</v>
      </c>
      <c r="H46" s="38">
        <v>0</v>
      </c>
      <c r="I46" s="47">
        <v>0</v>
      </c>
      <c r="J46" s="38">
        <v>0</v>
      </c>
      <c r="K46" s="36"/>
      <c r="L46" s="36">
        <v>0</v>
      </c>
      <c r="M46" s="36">
        <v>0</v>
      </c>
      <c r="N46" s="36"/>
      <c r="O46" s="36">
        <f t="shared" si="6"/>
        <v>0</v>
      </c>
    </row>
    <row r="47" spans="1:16" ht="27.2" customHeight="1">
      <c r="A47" s="72"/>
      <c r="B47" s="72"/>
      <c r="C47" s="72"/>
      <c r="D47" s="78"/>
      <c r="E47" s="15" t="s">
        <v>17</v>
      </c>
      <c r="F47" s="60" t="s">
        <v>147</v>
      </c>
      <c r="G47" s="43">
        <v>611</v>
      </c>
      <c r="H47" s="38">
        <v>0</v>
      </c>
      <c r="I47" s="47">
        <v>0</v>
      </c>
      <c r="J47" s="38">
        <v>0</v>
      </c>
      <c r="K47" s="36"/>
      <c r="L47" s="36">
        <v>646</v>
      </c>
      <c r="M47" s="36">
        <v>646</v>
      </c>
      <c r="N47" s="36">
        <v>646</v>
      </c>
      <c r="O47" s="36">
        <f t="shared" si="6"/>
        <v>1938</v>
      </c>
    </row>
    <row r="48" spans="1:16" ht="27.2" customHeight="1">
      <c r="A48" s="72"/>
      <c r="B48" s="72"/>
      <c r="C48" s="72"/>
      <c r="D48" s="78"/>
      <c r="E48" s="15" t="s">
        <v>17</v>
      </c>
      <c r="F48" s="60" t="s">
        <v>152</v>
      </c>
      <c r="G48" s="43">
        <v>611.61199999999997</v>
      </c>
      <c r="H48" s="38">
        <v>0</v>
      </c>
      <c r="I48" s="47">
        <v>0</v>
      </c>
      <c r="J48" s="38">
        <v>0</v>
      </c>
      <c r="K48" s="36"/>
      <c r="L48" s="36">
        <v>124.4</v>
      </c>
      <c r="M48" s="36">
        <v>124.2</v>
      </c>
      <c r="N48" s="36">
        <v>124.2</v>
      </c>
      <c r="O48" s="36">
        <f t="shared" si="6"/>
        <v>372.8</v>
      </c>
    </row>
    <row r="49" spans="1:15" ht="27.2" customHeight="1">
      <c r="A49" s="72"/>
      <c r="B49" s="72"/>
      <c r="C49" s="72"/>
      <c r="D49" s="78"/>
      <c r="E49" s="15" t="s">
        <v>17</v>
      </c>
      <c r="F49" s="60" t="s">
        <v>152</v>
      </c>
      <c r="G49" s="43">
        <v>611</v>
      </c>
      <c r="H49" s="38">
        <v>0</v>
      </c>
      <c r="I49" s="47">
        <v>0</v>
      </c>
      <c r="J49" s="38">
        <v>0</v>
      </c>
      <c r="K49" s="36"/>
      <c r="L49" s="36">
        <v>7</v>
      </c>
      <c r="M49" s="36">
        <v>6.9</v>
      </c>
      <c r="N49" s="36">
        <v>6.9</v>
      </c>
      <c r="O49" s="36">
        <f t="shared" si="6"/>
        <v>20.8</v>
      </c>
    </row>
    <row r="50" spans="1:15" ht="27.2" customHeight="1">
      <c r="A50" s="72"/>
      <c r="B50" s="72"/>
      <c r="C50" s="72"/>
      <c r="D50" s="78"/>
      <c r="E50" s="15" t="s">
        <v>17</v>
      </c>
      <c r="F50" s="60" t="s">
        <v>153</v>
      </c>
      <c r="G50" s="43">
        <v>611</v>
      </c>
      <c r="H50" s="38"/>
      <c r="I50" s="47"/>
      <c r="J50" s="38"/>
      <c r="K50" s="36"/>
      <c r="L50" s="36"/>
      <c r="M50" s="36"/>
      <c r="N50" s="36"/>
      <c r="O50" s="36">
        <f>SUM(H50:N50)</f>
        <v>0</v>
      </c>
    </row>
    <row r="51" spans="1:15" ht="27.2" customHeight="1">
      <c r="A51" s="72"/>
      <c r="B51" s="72"/>
      <c r="C51" s="72"/>
      <c r="D51" s="78"/>
      <c r="E51" s="15" t="s">
        <v>17</v>
      </c>
      <c r="F51" s="60" t="s">
        <v>149</v>
      </c>
      <c r="G51" s="43" t="s">
        <v>148</v>
      </c>
      <c r="H51" s="38"/>
      <c r="I51" s="48"/>
      <c r="J51" s="38"/>
      <c r="K51" s="36"/>
      <c r="L51" s="36"/>
      <c r="M51" s="36"/>
      <c r="N51" s="36"/>
      <c r="O51" s="36">
        <f t="shared" si="6"/>
        <v>0</v>
      </c>
    </row>
    <row r="52" spans="1:15" ht="27.2" customHeight="1">
      <c r="A52" s="72"/>
      <c r="B52" s="72"/>
      <c r="C52" s="72"/>
      <c r="D52" s="78"/>
      <c r="E52" s="20" t="s">
        <v>17</v>
      </c>
      <c r="F52" s="60" t="s">
        <v>156</v>
      </c>
      <c r="G52" s="43">
        <v>611</v>
      </c>
      <c r="H52" s="38"/>
      <c r="I52" s="48"/>
      <c r="J52" s="38"/>
      <c r="K52" s="36"/>
      <c r="L52" s="36">
        <v>413.24</v>
      </c>
      <c r="M52" s="36"/>
      <c r="N52" s="36"/>
      <c r="O52" s="36">
        <f t="shared" si="6"/>
        <v>413.24</v>
      </c>
    </row>
    <row r="53" spans="1:15" ht="27.2" customHeight="1">
      <c r="A53" s="72"/>
      <c r="B53" s="72"/>
      <c r="C53" s="72"/>
      <c r="D53" s="78"/>
      <c r="E53" s="20" t="s">
        <v>17</v>
      </c>
      <c r="F53" s="60" t="s">
        <v>157</v>
      </c>
      <c r="G53" s="43">
        <v>611</v>
      </c>
      <c r="H53" s="38"/>
      <c r="I53" s="48"/>
      <c r="J53" s="38"/>
      <c r="K53" s="36"/>
      <c r="L53" s="36">
        <v>2750.01</v>
      </c>
      <c r="M53" s="36"/>
      <c r="N53" s="36"/>
      <c r="O53" s="36">
        <f t="shared" si="6"/>
        <v>2750.01</v>
      </c>
    </row>
    <row r="54" spans="1:15" ht="27.2" customHeight="1">
      <c r="A54" s="72"/>
      <c r="B54" s="72"/>
      <c r="C54" s="72"/>
      <c r="D54" s="78"/>
      <c r="E54" s="34" t="s">
        <v>190</v>
      </c>
      <c r="F54" s="60" t="s">
        <v>192</v>
      </c>
      <c r="G54" s="43">
        <v>611</v>
      </c>
      <c r="H54" s="38"/>
      <c r="I54" s="48"/>
      <c r="J54" s="38"/>
      <c r="K54" s="36"/>
      <c r="L54" s="36">
        <v>31.1</v>
      </c>
      <c r="M54" s="36"/>
      <c r="N54" s="36"/>
      <c r="O54" s="36">
        <f t="shared" si="6"/>
        <v>31.1</v>
      </c>
    </row>
    <row r="55" spans="1:15" ht="27.2" customHeight="1">
      <c r="A55" s="72"/>
      <c r="B55" s="72"/>
      <c r="C55" s="72"/>
      <c r="D55" s="78"/>
      <c r="E55" s="34" t="s">
        <v>190</v>
      </c>
      <c r="F55" s="60" t="s">
        <v>191</v>
      </c>
      <c r="G55" s="43">
        <v>611.61199999999997</v>
      </c>
      <c r="H55" s="38"/>
      <c r="I55" s="48"/>
      <c r="J55" s="38"/>
      <c r="K55" s="36"/>
      <c r="L55" s="36">
        <v>0.8</v>
      </c>
      <c r="M55" s="36"/>
      <c r="N55" s="36"/>
      <c r="O55" s="36">
        <f t="shared" si="6"/>
        <v>0.8</v>
      </c>
    </row>
    <row r="56" spans="1:15" ht="27.2" customHeight="1">
      <c r="A56" s="72"/>
      <c r="B56" s="72"/>
      <c r="C56" s="72"/>
      <c r="D56" s="78"/>
      <c r="E56" s="34" t="s">
        <v>190</v>
      </c>
      <c r="F56" s="60" t="s">
        <v>201</v>
      </c>
      <c r="G56" s="43">
        <v>611.61199999999997</v>
      </c>
      <c r="H56" s="38"/>
      <c r="I56" s="48"/>
      <c r="J56" s="38"/>
      <c r="K56" s="36"/>
      <c r="L56" s="36">
        <v>1236</v>
      </c>
      <c r="M56" s="36"/>
      <c r="N56" s="36"/>
      <c r="O56" s="36">
        <f t="shared" si="6"/>
        <v>1236</v>
      </c>
    </row>
    <row r="57" spans="1:15" ht="27.2" customHeight="1">
      <c r="A57" s="73"/>
      <c r="B57" s="73"/>
      <c r="C57" s="73"/>
      <c r="D57" s="79"/>
      <c r="E57" s="33" t="s">
        <v>17</v>
      </c>
      <c r="F57" s="61" t="s">
        <v>185</v>
      </c>
      <c r="G57" s="49" t="s">
        <v>186</v>
      </c>
      <c r="H57" s="38"/>
      <c r="I57" s="48"/>
      <c r="J57" s="38"/>
      <c r="K57" s="36"/>
      <c r="L57" s="36">
        <v>400</v>
      </c>
      <c r="M57" s="36">
        <v>400</v>
      </c>
      <c r="N57" s="36">
        <v>400</v>
      </c>
      <c r="O57" s="36">
        <f t="shared" si="6"/>
        <v>1200</v>
      </c>
    </row>
    <row r="58" spans="1:15" ht="28.5" customHeight="1">
      <c r="A58" s="71" t="s">
        <v>25</v>
      </c>
      <c r="B58" s="71" t="s">
        <v>26</v>
      </c>
      <c r="C58" s="17" t="s">
        <v>27</v>
      </c>
      <c r="D58" s="15" t="s">
        <v>10</v>
      </c>
      <c r="E58" s="15" t="s">
        <v>9</v>
      </c>
      <c r="F58" s="50" t="s">
        <v>9</v>
      </c>
      <c r="G58" s="43" t="s">
        <v>9</v>
      </c>
      <c r="H58" s="37">
        <f>H59+H60+H61+H62+H63+H65+H74</f>
        <v>0</v>
      </c>
      <c r="I58" s="37">
        <f>I59+I60+I61+I62+I63+I65+I74</f>
        <v>0</v>
      </c>
      <c r="J58" s="37">
        <f>SUM(J59:J67)+J74</f>
        <v>0</v>
      </c>
      <c r="K58" s="37">
        <f>K59+K60+K61+K62+K63+K64+K65+K66+K67+K68+K69+K70+K71+K72+K73+K74</f>
        <v>0</v>
      </c>
      <c r="L58" s="37">
        <f t="shared" ref="L58:N58" si="7">L59+L60+L61+L62+L63+L64+L65+L66+L67+L68+L69+L70+L71+L72+L73+L74</f>
        <v>3811.9599999999996</v>
      </c>
      <c r="M58" s="37">
        <f t="shared" si="7"/>
        <v>2595.3799999999997</v>
      </c>
      <c r="N58" s="37">
        <f t="shared" si="7"/>
        <v>2595.3799999999997</v>
      </c>
      <c r="O58" s="35">
        <f t="shared" si="6"/>
        <v>9002.7199999999993</v>
      </c>
    </row>
    <row r="59" spans="1:15" ht="33" customHeight="1">
      <c r="A59" s="72"/>
      <c r="B59" s="72"/>
      <c r="C59" s="71" t="s">
        <v>132</v>
      </c>
      <c r="D59" s="77" t="s">
        <v>10</v>
      </c>
      <c r="E59" s="15" t="s">
        <v>17</v>
      </c>
      <c r="F59" s="60" t="s">
        <v>89</v>
      </c>
      <c r="G59" s="43">
        <v>611.61199999999997</v>
      </c>
      <c r="H59" s="38"/>
      <c r="I59" s="38"/>
      <c r="J59" s="38"/>
      <c r="K59" s="36"/>
      <c r="L59" s="36">
        <v>2485.9299999999998</v>
      </c>
      <c r="M59" s="36">
        <v>1911.52</v>
      </c>
      <c r="N59" s="36">
        <v>1911.52</v>
      </c>
      <c r="O59" s="36">
        <f t="shared" si="6"/>
        <v>6308.9699999999993</v>
      </c>
    </row>
    <row r="60" spans="1:15" ht="30.75" customHeight="1">
      <c r="A60" s="72"/>
      <c r="B60" s="72"/>
      <c r="C60" s="72"/>
      <c r="D60" s="78"/>
      <c r="E60" s="15" t="s">
        <v>17</v>
      </c>
      <c r="F60" s="60" t="s">
        <v>84</v>
      </c>
      <c r="G60" s="43">
        <v>611</v>
      </c>
      <c r="H60" s="38"/>
      <c r="I60" s="38"/>
      <c r="J60" s="38"/>
      <c r="K60" s="36"/>
      <c r="L60" s="36"/>
      <c r="M60" s="36"/>
      <c r="N60" s="36"/>
      <c r="O60" s="36">
        <f>SUM(H60:N60)</f>
        <v>0</v>
      </c>
    </row>
    <row r="61" spans="1:15" ht="23.25" customHeight="1">
      <c r="A61" s="72"/>
      <c r="B61" s="72"/>
      <c r="C61" s="72"/>
      <c r="D61" s="78"/>
      <c r="E61" s="15" t="s">
        <v>17</v>
      </c>
      <c r="F61" s="60" t="s">
        <v>28</v>
      </c>
      <c r="G61" s="43">
        <v>612</v>
      </c>
      <c r="H61" s="38"/>
      <c r="I61" s="38">
        <v>0</v>
      </c>
      <c r="J61" s="38">
        <v>0</v>
      </c>
      <c r="K61" s="36">
        <v>0</v>
      </c>
      <c r="L61" s="36">
        <v>0</v>
      </c>
      <c r="M61" s="36">
        <v>0</v>
      </c>
      <c r="N61" s="36"/>
      <c r="O61" s="36">
        <f t="shared" si="6"/>
        <v>0</v>
      </c>
    </row>
    <row r="62" spans="1:15" ht="23.25" customHeight="1">
      <c r="A62" s="72"/>
      <c r="B62" s="72"/>
      <c r="C62" s="72"/>
      <c r="D62" s="78"/>
      <c r="E62" s="15" t="s">
        <v>17</v>
      </c>
      <c r="F62" s="60" t="s">
        <v>19</v>
      </c>
      <c r="G62" s="43">
        <v>611</v>
      </c>
      <c r="H62" s="38"/>
      <c r="I62" s="38">
        <v>0</v>
      </c>
      <c r="J62" s="38">
        <v>0</v>
      </c>
      <c r="K62" s="36">
        <v>0</v>
      </c>
      <c r="L62" s="36">
        <v>0</v>
      </c>
      <c r="M62" s="36">
        <v>0</v>
      </c>
      <c r="N62" s="36"/>
      <c r="O62" s="36">
        <f t="shared" si="6"/>
        <v>0</v>
      </c>
    </row>
    <row r="63" spans="1:15" ht="33" customHeight="1">
      <c r="A63" s="72"/>
      <c r="B63" s="72"/>
      <c r="C63" s="72"/>
      <c r="D63" s="78"/>
      <c r="E63" s="15" t="s">
        <v>17</v>
      </c>
      <c r="F63" s="60" t="s">
        <v>108</v>
      </c>
      <c r="G63" s="43">
        <v>611.61199999999997</v>
      </c>
      <c r="H63" s="38">
        <v>0</v>
      </c>
      <c r="I63" s="38"/>
      <c r="J63" s="38"/>
      <c r="K63" s="36"/>
      <c r="L63" s="36">
        <v>308.02</v>
      </c>
      <c r="M63" s="36">
        <v>253.14</v>
      </c>
      <c r="N63" s="36">
        <v>253.14</v>
      </c>
      <c r="O63" s="36">
        <f t="shared" si="6"/>
        <v>814.3</v>
      </c>
    </row>
    <row r="64" spans="1:15" ht="18.75" customHeight="1">
      <c r="A64" s="72"/>
      <c r="B64" s="72"/>
      <c r="C64" s="72"/>
      <c r="D64" s="78"/>
      <c r="E64" s="15" t="s">
        <v>17</v>
      </c>
      <c r="F64" s="61" t="s">
        <v>103</v>
      </c>
      <c r="G64" s="43">
        <v>611</v>
      </c>
      <c r="H64" s="38">
        <v>0</v>
      </c>
      <c r="I64" s="38">
        <v>0</v>
      </c>
      <c r="J64" s="38"/>
      <c r="K64" s="36"/>
      <c r="L64" s="36">
        <v>0</v>
      </c>
      <c r="M64" s="36">
        <v>0</v>
      </c>
      <c r="N64" s="36"/>
      <c r="O64" s="36">
        <f t="shared" si="6"/>
        <v>0</v>
      </c>
    </row>
    <row r="65" spans="1:15" ht="18.75" customHeight="1">
      <c r="A65" s="72"/>
      <c r="B65" s="72"/>
      <c r="C65" s="72"/>
      <c r="D65" s="78"/>
      <c r="E65" s="15" t="s">
        <v>17</v>
      </c>
      <c r="F65" s="60" t="s">
        <v>22</v>
      </c>
      <c r="G65" s="43">
        <v>611</v>
      </c>
      <c r="H65" s="38"/>
      <c r="I65" s="38">
        <v>0</v>
      </c>
      <c r="J65" s="38">
        <v>0</v>
      </c>
      <c r="K65" s="36">
        <v>0</v>
      </c>
      <c r="L65" s="36">
        <v>0</v>
      </c>
      <c r="M65" s="36">
        <v>0</v>
      </c>
      <c r="N65" s="36"/>
      <c r="O65" s="36">
        <f t="shared" si="6"/>
        <v>0</v>
      </c>
    </row>
    <row r="66" spans="1:15" ht="18.75" customHeight="1">
      <c r="A66" s="72"/>
      <c r="B66" s="72"/>
      <c r="C66" s="72"/>
      <c r="D66" s="78"/>
      <c r="E66" s="15" t="s">
        <v>17</v>
      </c>
      <c r="F66" s="60" t="s">
        <v>112</v>
      </c>
      <c r="G66" s="43">
        <v>611</v>
      </c>
      <c r="H66" s="38">
        <v>0</v>
      </c>
      <c r="I66" s="38">
        <v>0</v>
      </c>
      <c r="J66" s="38">
        <v>0</v>
      </c>
      <c r="K66" s="36"/>
      <c r="L66" s="36">
        <v>0</v>
      </c>
      <c r="M66" s="36">
        <v>0</v>
      </c>
      <c r="N66" s="36"/>
      <c r="O66" s="36">
        <f t="shared" si="6"/>
        <v>0</v>
      </c>
    </row>
    <row r="67" spans="1:15" ht="18.75" customHeight="1">
      <c r="A67" s="72"/>
      <c r="B67" s="72"/>
      <c r="C67" s="72"/>
      <c r="D67" s="78"/>
      <c r="E67" s="15" t="s">
        <v>17</v>
      </c>
      <c r="F67" s="60" t="s">
        <v>102</v>
      </c>
      <c r="G67" s="43">
        <v>611</v>
      </c>
      <c r="H67" s="38">
        <v>0</v>
      </c>
      <c r="I67" s="38">
        <v>0</v>
      </c>
      <c r="J67" s="38">
        <v>0</v>
      </c>
      <c r="K67" s="36">
        <v>0</v>
      </c>
      <c r="L67" s="36"/>
      <c r="M67" s="36"/>
      <c r="N67" s="36"/>
      <c r="O67" s="36">
        <f t="shared" si="6"/>
        <v>0</v>
      </c>
    </row>
    <row r="68" spans="1:15" ht="18.75" customHeight="1">
      <c r="A68" s="72"/>
      <c r="B68" s="72"/>
      <c r="C68" s="72"/>
      <c r="D68" s="78"/>
      <c r="E68" s="15" t="s">
        <v>17</v>
      </c>
      <c r="F68" s="60" t="s">
        <v>144</v>
      </c>
      <c r="G68" s="43">
        <v>611</v>
      </c>
      <c r="H68" s="38">
        <v>0</v>
      </c>
      <c r="I68" s="38">
        <v>0</v>
      </c>
      <c r="J68" s="38">
        <v>0</v>
      </c>
      <c r="K68" s="36"/>
      <c r="L68" s="36">
        <v>23.72</v>
      </c>
      <c r="M68" s="36">
        <v>23.72</v>
      </c>
      <c r="N68" s="36">
        <v>23.72</v>
      </c>
      <c r="O68" s="36">
        <f>SUM(H68:N68)</f>
        <v>71.16</v>
      </c>
    </row>
    <row r="69" spans="1:15" ht="18.75" customHeight="1">
      <c r="A69" s="72"/>
      <c r="B69" s="72"/>
      <c r="C69" s="72"/>
      <c r="D69" s="78"/>
      <c r="E69" s="15" t="s">
        <v>17</v>
      </c>
      <c r="F69" s="60" t="s">
        <v>147</v>
      </c>
      <c r="G69" s="43">
        <v>611</v>
      </c>
      <c r="H69" s="38">
        <v>0</v>
      </c>
      <c r="I69" s="38">
        <v>0</v>
      </c>
      <c r="J69" s="38">
        <v>0</v>
      </c>
      <c r="K69" s="36"/>
      <c r="L69" s="36">
        <v>107</v>
      </c>
      <c r="M69" s="36">
        <v>107</v>
      </c>
      <c r="N69" s="36">
        <v>107</v>
      </c>
      <c r="O69" s="36">
        <f t="shared" si="6"/>
        <v>321</v>
      </c>
    </row>
    <row r="70" spans="1:15" ht="18.75" customHeight="1">
      <c r="A70" s="72"/>
      <c r="B70" s="72"/>
      <c r="C70" s="72"/>
      <c r="D70" s="78"/>
      <c r="E70" s="20" t="s">
        <v>17</v>
      </c>
      <c r="F70" s="60" t="s">
        <v>157</v>
      </c>
      <c r="G70" s="43">
        <v>611</v>
      </c>
      <c r="H70" s="38"/>
      <c r="I70" s="38"/>
      <c r="J70" s="38"/>
      <c r="K70" s="36"/>
      <c r="L70" s="36">
        <v>494.39</v>
      </c>
      <c r="M70" s="36"/>
      <c r="N70" s="36"/>
      <c r="O70" s="36">
        <f t="shared" si="6"/>
        <v>494.39</v>
      </c>
    </row>
    <row r="71" spans="1:15" ht="18.75" customHeight="1">
      <c r="A71" s="72"/>
      <c r="B71" s="72"/>
      <c r="C71" s="72"/>
      <c r="D71" s="78"/>
      <c r="E71" s="20" t="s">
        <v>158</v>
      </c>
      <c r="F71" s="60" t="s">
        <v>159</v>
      </c>
      <c r="G71" s="43">
        <v>611</v>
      </c>
      <c r="H71" s="38"/>
      <c r="I71" s="38"/>
      <c r="J71" s="38"/>
      <c r="K71" s="36"/>
      <c r="L71" s="36">
        <v>92.9</v>
      </c>
      <c r="M71" s="36"/>
      <c r="N71" s="36"/>
      <c r="O71" s="36">
        <f t="shared" si="6"/>
        <v>92.9</v>
      </c>
    </row>
    <row r="72" spans="1:15" ht="18.75" customHeight="1">
      <c r="A72" s="72"/>
      <c r="B72" s="72"/>
      <c r="C72" s="72"/>
      <c r="D72" s="78"/>
      <c r="E72" s="23" t="s">
        <v>17</v>
      </c>
      <c r="F72" s="60" t="s">
        <v>171</v>
      </c>
      <c r="G72" s="43">
        <v>611.61199999999997</v>
      </c>
      <c r="H72" s="38"/>
      <c r="I72" s="38"/>
      <c r="J72" s="38"/>
      <c r="K72" s="36"/>
      <c r="L72" s="36"/>
      <c r="M72" s="36"/>
      <c r="N72" s="36"/>
      <c r="O72" s="36"/>
    </row>
    <row r="73" spans="1:15" ht="18.75" customHeight="1">
      <c r="A73" s="72"/>
      <c r="B73" s="72"/>
      <c r="C73" s="72"/>
      <c r="D73" s="78"/>
      <c r="E73" s="23" t="s">
        <v>17</v>
      </c>
      <c r="F73" s="60" t="s">
        <v>170</v>
      </c>
      <c r="G73" s="43">
        <v>611.61199999999997</v>
      </c>
      <c r="H73" s="38"/>
      <c r="I73" s="38"/>
      <c r="J73" s="38"/>
      <c r="K73" s="36"/>
      <c r="L73" s="36"/>
      <c r="M73" s="36"/>
      <c r="N73" s="36"/>
      <c r="O73" s="36"/>
    </row>
    <row r="74" spans="1:15" ht="18.75" customHeight="1">
      <c r="A74" s="73"/>
      <c r="B74" s="73"/>
      <c r="C74" s="73"/>
      <c r="D74" s="79"/>
      <c r="E74" s="15" t="s">
        <v>17</v>
      </c>
      <c r="F74" s="60" t="s">
        <v>149</v>
      </c>
      <c r="G74" s="43" t="s">
        <v>148</v>
      </c>
      <c r="H74" s="38"/>
      <c r="I74" s="38"/>
      <c r="J74" s="38"/>
      <c r="K74" s="36"/>
      <c r="L74" s="36">
        <v>300</v>
      </c>
      <c r="M74" s="36">
        <v>300</v>
      </c>
      <c r="N74" s="36">
        <v>300</v>
      </c>
      <c r="O74" s="36">
        <f t="shared" ref="O74:O78" si="8">H74+I74+J74+K74+L74+M74</f>
        <v>600</v>
      </c>
    </row>
    <row r="75" spans="1:15" ht="45" customHeight="1">
      <c r="A75" s="87" t="s">
        <v>29</v>
      </c>
      <c r="B75" s="87" t="s">
        <v>30</v>
      </c>
      <c r="C75" s="17" t="s">
        <v>129</v>
      </c>
      <c r="D75" s="15" t="s">
        <v>10</v>
      </c>
      <c r="E75" s="15" t="s">
        <v>9</v>
      </c>
      <c r="F75" s="50" t="s">
        <v>9</v>
      </c>
      <c r="G75" s="43" t="s">
        <v>9</v>
      </c>
      <c r="H75" s="37">
        <f>H76+H78</f>
        <v>0</v>
      </c>
      <c r="I75" s="37">
        <f>I76+I78</f>
        <v>0</v>
      </c>
      <c r="J75" s="37">
        <f>J76+J78</f>
        <v>0</v>
      </c>
      <c r="K75" s="37">
        <f>K76+K78+K77</f>
        <v>0</v>
      </c>
      <c r="L75" s="37">
        <f>L76+L78+L77</f>
        <v>55581.919999999998</v>
      </c>
      <c r="M75" s="37">
        <f t="shared" ref="M75:N75" si="9">M76+M78+M77</f>
        <v>36258.68</v>
      </c>
      <c r="N75" s="37">
        <f t="shared" si="9"/>
        <v>36258.68</v>
      </c>
      <c r="O75" s="37">
        <f>L75+M75+N75</f>
        <v>128099.28</v>
      </c>
    </row>
    <row r="76" spans="1:15" ht="65.25" customHeight="1">
      <c r="A76" s="88"/>
      <c r="B76" s="88"/>
      <c r="C76" s="17" t="s">
        <v>132</v>
      </c>
      <c r="D76" s="15" t="s">
        <v>10</v>
      </c>
      <c r="E76" s="15" t="s">
        <v>9</v>
      </c>
      <c r="F76" s="50" t="s">
        <v>9</v>
      </c>
      <c r="G76" s="43" t="s">
        <v>9</v>
      </c>
      <c r="H76" s="38">
        <f t="shared" ref="H76:J76" si="10">H79+H102</f>
        <v>0</v>
      </c>
      <c r="I76" s="38">
        <f t="shared" si="10"/>
        <v>0</v>
      </c>
      <c r="J76" s="38">
        <f t="shared" si="10"/>
        <v>0</v>
      </c>
      <c r="K76" s="38"/>
      <c r="L76" s="38">
        <f>L79+L102</f>
        <v>52982.92</v>
      </c>
      <c r="M76" s="38">
        <f t="shared" ref="M76:O76" si="11">M79+M102</f>
        <v>33659.68</v>
      </c>
      <c r="N76" s="38">
        <f t="shared" si="11"/>
        <v>33659.68</v>
      </c>
      <c r="O76" s="38">
        <f t="shared" si="11"/>
        <v>120302.28</v>
      </c>
    </row>
    <row r="77" spans="1:15" ht="38.25" customHeight="1">
      <c r="A77" s="88"/>
      <c r="B77" s="88"/>
      <c r="C77" s="18" t="s">
        <v>135</v>
      </c>
      <c r="D77" s="19">
        <v>133</v>
      </c>
      <c r="E77" s="15"/>
      <c r="F77" s="60"/>
      <c r="G77" s="43"/>
      <c r="H77" s="38">
        <v>0</v>
      </c>
      <c r="I77" s="38">
        <v>0</v>
      </c>
      <c r="J77" s="38">
        <v>0</v>
      </c>
      <c r="K77" s="38"/>
      <c r="L77" s="38">
        <f t="shared" ref="L77:O77" si="12">L134</f>
        <v>2599</v>
      </c>
      <c r="M77" s="38">
        <f t="shared" si="12"/>
        <v>2599</v>
      </c>
      <c r="N77" s="38">
        <v>2599</v>
      </c>
      <c r="O77" s="38">
        <f t="shared" si="12"/>
        <v>7797</v>
      </c>
    </row>
    <row r="78" spans="1:15" ht="58.5" customHeight="1">
      <c r="A78" s="89"/>
      <c r="B78" s="89"/>
      <c r="C78" s="17" t="s">
        <v>31</v>
      </c>
      <c r="D78" s="15">
        <v>131</v>
      </c>
      <c r="E78" s="15" t="s">
        <v>9</v>
      </c>
      <c r="F78" s="50" t="s">
        <v>9</v>
      </c>
      <c r="G78" s="43" t="s">
        <v>9</v>
      </c>
      <c r="H78" s="38">
        <f>H129+H130</f>
        <v>0</v>
      </c>
      <c r="I78" s="38">
        <f>I129</f>
        <v>0</v>
      </c>
      <c r="J78" s="38">
        <f>J129</f>
        <v>0</v>
      </c>
      <c r="K78" s="38">
        <f>K129</f>
        <v>0</v>
      </c>
      <c r="L78" s="38">
        <f>L129</f>
        <v>0</v>
      </c>
      <c r="M78" s="38">
        <v>0</v>
      </c>
      <c r="N78" s="38"/>
      <c r="O78" s="36">
        <f t="shared" si="8"/>
        <v>0</v>
      </c>
    </row>
    <row r="79" spans="1:15" ht="32.25" customHeight="1">
      <c r="A79" s="71" t="s">
        <v>15</v>
      </c>
      <c r="B79" s="71" t="s">
        <v>30</v>
      </c>
      <c r="C79" s="17" t="s">
        <v>27</v>
      </c>
      <c r="D79" s="15" t="s">
        <v>10</v>
      </c>
      <c r="E79" s="15" t="s">
        <v>9</v>
      </c>
      <c r="F79" s="50" t="s">
        <v>9</v>
      </c>
      <c r="G79" s="43" t="s">
        <v>9</v>
      </c>
      <c r="H79" s="37">
        <f>H80+H81+H82+H83+H84+H85+H86+H87+H88+H90+H93</f>
        <v>0</v>
      </c>
      <c r="I79" s="37">
        <f>I80+I81+I82+I83+I84+I85+I86+I87+I88+I90+I93</f>
        <v>0</v>
      </c>
      <c r="J79" s="37">
        <f>SUM(J80:J92)+J93</f>
        <v>0</v>
      </c>
      <c r="K79" s="37">
        <f>K80+K81+K82+K83+K84+K85+K86+K87+K88+K89+K97+K90+K91+K92+K93+K94+K95+K96+K98+K101</f>
        <v>0</v>
      </c>
      <c r="L79" s="37">
        <f>L80+L81+L82+L83+L84+L85+L86+L87+L88+L89+L90+L91+L92+L93+L94+L95+L101+L99+L100+L96</f>
        <v>15261.930000000002</v>
      </c>
      <c r="M79" s="37">
        <f t="shared" ref="M79:O79" si="13">M80+M81+M82+M83+M84+M85+M86+M87+M88+M89+M90+M91+M92+M93+M94+M95+M101+M99+M100+M96</f>
        <v>8153.5599999999995</v>
      </c>
      <c r="N79" s="37">
        <f t="shared" si="13"/>
        <v>8153.5599999999995</v>
      </c>
      <c r="O79" s="37">
        <f t="shared" si="13"/>
        <v>31569.050000000003</v>
      </c>
    </row>
    <row r="80" spans="1:15" ht="30.75" customHeight="1">
      <c r="A80" s="72"/>
      <c r="B80" s="72"/>
      <c r="C80" s="71" t="s">
        <v>132</v>
      </c>
      <c r="D80" s="71" t="s">
        <v>10</v>
      </c>
      <c r="E80" s="17" t="s">
        <v>17</v>
      </c>
      <c r="F80" s="60" t="s">
        <v>90</v>
      </c>
      <c r="G80" s="50">
        <v>621.62199999999996</v>
      </c>
      <c r="H80" s="36"/>
      <c r="I80" s="36"/>
      <c r="J80" s="36"/>
      <c r="K80" s="36"/>
      <c r="L80" s="36">
        <v>4843.3</v>
      </c>
      <c r="M80" s="36">
        <v>3875.73</v>
      </c>
      <c r="N80" s="36">
        <v>3875.73</v>
      </c>
      <c r="O80" s="36">
        <f>H80+I80+J80+K80+L80+M80+N80</f>
        <v>12594.76</v>
      </c>
    </row>
    <row r="81" spans="1:15" ht="30.75" customHeight="1">
      <c r="A81" s="72"/>
      <c r="B81" s="72"/>
      <c r="C81" s="72"/>
      <c r="D81" s="72"/>
      <c r="E81" s="17" t="s">
        <v>17</v>
      </c>
      <c r="F81" s="60" t="s">
        <v>91</v>
      </c>
      <c r="G81" s="50">
        <v>621</v>
      </c>
      <c r="H81" s="36"/>
      <c r="I81" s="36"/>
      <c r="J81" s="36"/>
      <c r="K81" s="36"/>
      <c r="L81" s="36">
        <v>204</v>
      </c>
      <c r="M81" s="36">
        <v>204</v>
      </c>
      <c r="N81" s="36">
        <v>204</v>
      </c>
      <c r="O81" s="36">
        <f>H81+I81+J81+K81+L81+M81+N81</f>
        <v>612</v>
      </c>
    </row>
    <row r="82" spans="1:15" ht="30.75" customHeight="1">
      <c r="A82" s="72"/>
      <c r="B82" s="72"/>
      <c r="C82" s="72"/>
      <c r="D82" s="72"/>
      <c r="E82" s="17" t="s">
        <v>17</v>
      </c>
      <c r="F82" s="60" t="s">
        <v>92</v>
      </c>
      <c r="G82" s="50">
        <v>621</v>
      </c>
      <c r="H82" s="36"/>
      <c r="I82" s="36"/>
      <c r="J82" s="36"/>
      <c r="K82" s="36"/>
      <c r="L82" s="36"/>
      <c r="M82" s="36"/>
      <c r="N82" s="36"/>
      <c r="O82" s="36">
        <f t="shared" ref="O82:O101" si="14">H82+I82+J82+K82+L82+M82+N82</f>
        <v>0</v>
      </c>
    </row>
    <row r="83" spans="1:15" ht="23.25" customHeight="1">
      <c r="A83" s="72"/>
      <c r="B83" s="72"/>
      <c r="C83" s="72"/>
      <c r="D83" s="72"/>
      <c r="E83" s="17" t="s">
        <v>17</v>
      </c>
      <c r="F83" s="60" t="s">
        <v>32</v>
      </c>
      <c r="G83" s="50">
        <v>621</v>
      </c>
      <c r="H83" s="36"/>
      <c r="I83" s="36">
        <v>0</v>
      </c>
      <c r="J83" s="36">
        <v>0</v>
      </c>
      <c r="K83" s="36">
        <v>0</v>
      </c>
      <c r="L83" s="36">
        <v>0</v>
      </c>
      <c r="M83" s="36"/>
      <c r="N83" s="36"/>
      <c r="O83" s="36">
        <f t="shared" si="14"/>
        <v>0</v>
      </c>
    </row>
    <row r="84" spans="1:15" ht="30.75" customHeight="1">
      <c r="A84" s="72"/>
      <c r="B84" s="72"/>
      <c r="C84" s="72"/>
      <c r="D84" s="72"/>
      <c r="E84" s="17" t="s">
        <v>17</v>
      </c>
      <c r="F84" s="60" t="s">
        <v>97</v>
      </c>
      <c r="G84" s="50">
        <v>621</v>
      </c>
      <c r="H84" s="36"/>
      <c r="I84" s="36"/>
      <c r="J84" s="36"/>
      <c r="K84" s="36"/>
      <c r="L84" s="36">
        <v>176.51</v>
      </c>
      <c r="M84" s="36">
        <v>176.51</v>
      </c>
      <c r="N84" s="36">
        <v>176.51</v>
      </c>
      <c r="O84" s="36">
        <f t="shared" si="14"/>
        <v>529.53</v>
      </c>
    </row>
    <row r="85" spans="1:15" ht="23.25" customHeight="1">
      <c r="A85" s="72"/>
      <c r="B85" s="72"/>
      <c r="C85" s="72"/>
      <c r="D85" s="72"/>
      <c r="E85" s="17" t="s">
        <v>17</v>
      </c>
      <c r="F85" s="60" t="s">
        <v>33</v>
      </c>
      <c r="G85" s="50">
        <v>621</v>
      </c>
      <c r="H85" s="36"/>
      <c r="I85" s="36"/>
      <c r="J85" s="36">
        <v>0</v>
      </c>
      <c r="K85" s="36">
        <v>0</v>
      </c>
      <c r="L85" s="36">
        <v>0</v>
      </c>
      <c r="M85" s="36"/>
      <c r="N85" s="36"/>
      <c r="O85" s="36">
        <f t="shared" si="14"/>
        <v>0</v>
      </c>
    </row>
    <row r="86" spans="1:15" ht="23.25" customHeight="1">
      <c r="A86" s="72"/>
      <c r="B86" s="72"/>
      <c r="C86" s="72"/>
      <c r="D86" s="72"/>
      <c r="E86" s="17" t="s">
        <v>17</v>
      </c>
      <c r="F86" s="60" t="s">
        <v>34</v>
      </c>
      <c r="G86" s="50">
        <v>621</v>
      </c>
      <c r="H86" s="36"/>
      <c r="I86" s="36">
        <v>0</v>
      </c>
      <c r="J86" s="36">
        <v>0</v>
      </c>
      <c r="K86" s="36">
        <v>0</v>
      </c>
      <c r="L86" s="36">
        <v>0</v>
      </c>
      <c r="M86" s="36"/>
      <c r="N86" s="36"/>
      <c r="O86" s="36">
        <f t="shared" si="14"/>
        <v>0</v>
      </c>
    </row>
    <row r="87" spans="1:15" ht="23.25" customHeight="1">
      <c r="A87" s="72"/>
      <c r="B87" s="72"/>
      <c r="C87" s="72"/>
      <c r="D87" s="72"/>
      <c r="E87" s="17" t="s">
        <v>17</v>
      </c>
      <c r="F87" s="60" t="s">
        <v>35</v>
      </c>
      <c r="G87" s="50">
        <v>621</v>
      </c>
      <c r="H87" s="36"/>
      <c r="I87" s="36">
        <v>0</v>
      </c>
      <c r="J87" s="36">
        <v>0</v>
      </c>
      <c r="K87" s="36">
        <v>0</v>
      </c>
      <c r="L87" s="36">
        <v>0</v>
      </c>
      <c r="M87" s="36"/>
      <c r="N87" s="36"/>
      <c r="O87" s="36">
        <f t="shared" si="14"/>
        <v>0</v>
      </c>
    </row>
    <row r="88" spans="1:15" ht="23.25" customHeight="1">
      <c r="A88" s="72"/>
      <c r="B88" s="72"/>
      <c r="C88" s="72"/>
      <c r="D88" s="72"/>
      <c r="E88" s="17" t="s">
        <v>17</v>
      </c>
      <c r="F88" s="60" t="s">
        <v>34</v>
      </c>
      <c r="G88" s="50">
        <v>621.62199999999996</v>
      </c>
      <c r="H88" s="36">
        <v>0</v>
      </c>
      <c r="I88" s="36"/>
      <c r="J88" s="36">
        <v>0</v>
      </c>
      <c r="K88" s="36">
        <v>0</v>
      </c>
      <c r="L88" s="36">
        <v>0</v>
      </c>
      <c r="M88" s="36"/>
      <c r="N88" s="36"/>
      <c r="O88" s="36">
        <f t="shared" si="14"/>
        <v>0</v>
      </c>
    </row>
    <row r="89" spans="1:15" ht="30.75" customHeight="1">
      <c r="A89" s="72"/>
      <c r="B89" s="72"/>
      <c r="C89" s="72"/>
      <c r="D89" s="72"/>
      <c r="E89" s="15" t="s">
        <v>17</v>
      </c>
      <c r="F89" s="61" t="s">
        <v>105</v>
      </c>
      <c r="G89" s="50">
        <v>621</v>
      </c>
      <c r="H89" s="36">
        <v>0</v>
      </c>
      <c r="I89" s="36">
        <v>0</v>
      </c>
      <c r="J89" s="36"/>
      <c r="K89" s="36"/>
      <c r="L89" s="36">
        <v>0</v>
      </c>
      <c r="M89" s="36"/>
      <c r="N89" s="36"/>
      <c r="O89" s="36">
        <f t="shared" si="14"/>
        <v>0</v>
      </c>
    </row>
    <row r="90" spans="1:15" ht="30.75" customHeight="1">
      <c r="A90" s="72"/>
      <c r="B90" s="72"/>
      <c r="C90" s="72"/>
      <c r="D90" s="72"/>
      <c r="E90" s="3" t="s">
        <v>17</v>
      </c>
      <c r="F90" s="62" t="s">
        <v>113</v>
      </c>
      <c r="G90" s="50">
        <v>621</v>
      </c>
      <c r="H90" s="36">
        <v>0</v>
      </c>
      <c r="I90" s="36"/>
      <c r="J90" s="36"/>
      <c r="K90" s="36"/>
      <c r="L90" s="36">
        <v>724.6</v>
      </c>
      <c r="M90" s="36">
        <v>598.38</v>
      </c>
      <c r="N90" s="36">
        <v>598.38</v>
      </c>
      <c r="O90" s="36">
        <f t="shared" si="14"/>
        <v>1921.3600000000001</v>
      </c>
    </row>
    <row r="91" spans="1:15" s="13" customFormat="1" ht="24.75" customHeight="1">
      <c r="A91" s="72"/>
      <c r="B91" s="72"/>
      <c r="C91" s="72"/>
      <c r="D91" s="72"/>
      <c r="E91" s="17" t="s">
        <v>17</v>
      </c>
      <c r="F91" s="60" t="s">
        <v>114</v>
      </c>
      <c r="G91" s="50">
        <v>621</v>
      </c>
      <c r="H91" s="36">
        <v>0</v>
      </c>
      <c r="I91" s="36">
        <v>0</v>
      </c>
      <c r="J91" s="36"/>
      <c r="K91" s="36"/>
      <c r="L91" s="36"/>
      <c r="M91" s="36"/>
      <c r="N91" s="36"/>
      <c r="O91" s="36">
        <f t="shared" si="14"/>
        <v>0</v>
      </c>
    </row>
    <row r="92" spans="1:15" s="13" customFormat="1" ht="24.75" customHeight="1">
      <c r="A92" s="72"/>
      <c r="B92" s="72"/>
      <c r="C92" s="72"/>
      <c r="D92" s="72"/>
      <c r="E92" s="17" t="s">
        <v>17</v>
      </c>
      <c r="F92" s="60" t="s">
        <v>126</v>
      </c>
      <c r="G92" s="50" t="s">
        <v>115</v>
      </c>
      <c r="H92" s="36">
        <v>0</v>
      </c>
      <c r="I92" s="36">
        <v>0</v>
      </c>
      <c r="J92" s="36"/>
      <c r="K92" s="36"/>
      <c r="L92" s="36">
        <v>600</v>
      </c>
      <c r="M92" s="36"/>
      <c r="N92" s="36"/>
      <c r="O92" s="36">
        <f t="shared" si="14"/>
        <v>600</v>
      </c>
    </row>
    <row r="93" spans="1:15" s="13" customFormat="1" ht="24.75" customHeight="1">
      <c r="A93" s="72"/>
      <c r="B93" s="72"/>
      <c r="C93" s="72"/>
      <c r="D93" s="72"/>
      <c r="E93" s="15" t="s">
        <v>17</v>
      </c>
      <c r="F93" s="60" t="s">
        <v>150</v>
      </c>
      <c r="G93" s="43" t="s">
        <v>148</v>
      </c>
      <c r="H93" s="36"/>
      <c r="I93" s="36"/>
      <c r="J93" s="36"/>
      <c r="K93" s="36"/>
      <c r="L93" s="36">
        <v>2700</v>
      </c>
      <c r="M93" s="36">
        <v>3200</v>
      </c>
      <c r="N93" s="36">
        <v>3200</v>
      </c>
      <c r="O93" s="36">
        <f t="shared" si="14"/>
        <v>9100</v>
      </c>
    </row>
    <row r="94" spans="1:15" s="13" customFormat="1" ht="24.75" customHeight="1">
      <c r="A94" s="72"/>
      <c r="B94" s="72"/>
      <c r="C94" s="72"/>
      <c r="D94" s="72"/>
      <c r="E94" s="21" t="s">
        <v>17</v>
      </c>
      <c r="F94" s="61" t="s">
        <v>160</v>
      </c>
      <c r="G94" s="43">
        <v>621</v>
      </c>
      <c r="H94" s="36"/>
      <c r="I94" s="36"/>
      <c r="J94" s="36"/>
      <c r="K94" s="36"/>
      <c r="L94" s="36">
        <v>98.94</v>
      </c>
      <c r="M94" s="36">
        <v>98.94</v>
      </c>
      <c r="N94" s="36">
        <v>98.94</v>
      </c>
      <c r="O94" s="36">
        <f t="shared" si="14"/>
        <v>296.82</v>
      </c>
    </row>
    <row r="95" spans="1:15" s="13" customFormat="1" ht="24.75" customHeight="1">
      <c r="A95" s="72"/>
      <c r="B95" s="72"/>
      <c r="C95" s="72"/>
      <c r="D95" s="72"/>
      <c r="E95" s="21" t="s">
        <v>17</v>
      </c>
      <c r="F95" s="61" t="s">
        <v>161</v>
      </c>
      <c r="G95" s="43">
        <v>621</v>
      </c>
      <c r="H95" s="36"/>
      <c r="I95" s="36"/>
      <c r="J95" s="36"/>
      <c r="K95" s="36"/>
      <c r="L95" s="36">
        <v>230.62</v>
      </c>
      <c r="M95" s="36"/>
      <c r="N95" s="36"/>
      <c r="O95" s="36">
        <f t="shared" si="14"/>
        <v>230.62</v>
      </c>
    </row>
    <row r="96" spans="1:15" s="13" customFormat="1" ht="24.75" customHeight="1">
      <c r="A96" s="72"/>
      <c r="B96" s="72"/>
      <c r="C96" s="72"/>
      <c r="D96" s="72"/>
      <c r="E96" s="23" t="s">
        <v>17</v>
      </c>
      <c r="F96" s="61" t="s">
        <v>114</v>
      </c>
      <c r="G96" s="43">
        <v>621.62199999999996</v>
      </c>
      <c r="H96" s="36"/>
      <c r="I96" s="36"/>
      <c r="J96" s="36"/>
      <c r="K96" s="36"/>
      <c r="L96" s="36">
        <v>6.06</v>
      </c>
      <c r="M96" s="36"/>
      <c r="N96" s="36"/>
      <c r="O96" s="36">
        <f t="shared" si="14"/>
        <v>6.06</v>
      </c>
    </row>
    <row r="97" spans="1:16" s="13" customFormat="1" ht="24.75" customHeight="1">
      <c r="A97" s="72"/>
      <c r="B97" s="72"/>
      <c r="C97" s="72"/>
      <c r="D97" s="72"/>
      <c r="E97" s="23" t="s">
        <v>17</v>
      </c>
      <c r="F97" s="61" t="s">
        <v>173</v>
      </c>
      <c r="G97" s="43">
        <v>621.62199999999996</v>
      </c>
      <c r="H97" s="36"/>
      <c r="I97" s="36"/>
      <c r="J97" s="36"/>
      <c r="K97" s="36"/>
      <c r="L97" s="36"/>
      <c r="M97" s="36"/>
      <c r="N97" s="36"/>
      <c r="O97" s="36">
        <f t="shared" si="14"/>
        <v>0</v>
      </c>
    </row>
    <row r="98" spans="1:16" s="13" customFormat="1" ht="24.75" customHeight="1">
      <c r="A98" s="72"/>
      <c r="B98" s="72"/>
      <c r="C98" s="72"/>
      <c r="D98" s="72"/>
      <c r="E98" s="23" t="s">
        <v>17</v>
      </c>
      <c r="F98" s="61" t="s">
        <v>172</v>
      </c>
      <c r="G98" s="43">
        <v>621.62199999999996</v>
      </c>
      <c r="H98" s="36"/>
      <c r="I98" s="36"/>
      <c r="J98" s="36"/>
      <c r="K98" s="36"/>
      <c r="L98" s="36"/>
      <c r="M98" s="36"/>
      <c r="N98" s="36"/>
      <c r="O98" s="36">
        <f t="shared" si="14"/>
        <v>0</v>
      </c>
    </row>
    <row r="99" spans="1:16" s="13" customFormat="1" ht="42.75" customHeight="1">
      <c r="A99" s="72"/>
      <c r="B99" s="72"/>
      <c r="C99" s="72"/>
      <c r="D99" s="72"/>
      <c r="E99" s="49" t="s">
        <v>190</v>
      </c>
      <c r="F99" s="61" t="s">
        <v>205</v>
      </c>
      <c r="G99" s="43">
        <v>621.62199999999996</v>
      </c>
      <c r="H99" s="36"/>
      <c r="I99" s="36"/>
      <c r="J99" s="36"/>
      <c r="K99" s="36"/>
      <c r="L99" s="36">
        <v>3687.2</v>
      </c>
      <c r="M99" s="36"/>
      <c r="N99" s="36"/>
      <c r="O99" s="36">
        <f t="shared" si="14"/>
        <v>3687.2</v>
      </c>
    </row>
    <row r="100" spans="1:16" s="13" customFormat="1" ht="36" customHeight="1">
      <c r="A100" s="72"/>
      <c r="B100" s="72"/>
      <c r="C100" s="72"/>
      <c r="D100" s="72"/>
      <c r="E100" s="34" t="s">
        <v>190</v>
      </c>
      <c r="F100" s="61" t="s">
        <v>206</v>
      </c>
      <c r="G100" s="43">
        <v>621.62199999999996</v>
      </c>
      <c r="H100" s="36"/>
      <c r="I100" s="36"/>
      <c r="J100" s="36"/>
      <c r="K100" s="36"/>
      <c r="L100" s="36">
        <v>409.7</v>
      </c>
      <c r="M100" s="36"/>
      <c r="N100" s="36"/>
      <c r="O100" s="36">
        <f t="shared" si="14"/>
        <v>409.7</v>
      </c>
    </row>
    <row r="101" spans="1:16" s="13" customFormat="1" ht="24.75" customHeight="1">
      <c r="A101" s="73"/>
      <c r="B101" s="73"/>
      <c r="C101" s="73"/>
      <c r="D101" s="73"/>
      <c r="E101" s="21" t="s">
        <v>17</v>
      </c>
      <c r="F101" s="61" t="s">
        <v>162</v>
      </c>
      <c r="G101" s="43">
        <v>621</v>
      </c>
      <c r="H101" s="36"/>
      <c r="I101" s="36"/>
      <c r="J101" s="36"/>
      <c r="K101" s="36"/>
      <c r="L101" s="36">
        <v>1581</v>
      </c>
      <c r="M101" s="36"/>
      <c r="N101" s="36"/>
      <c r="O101" s="36">
        <f t="shared" si="14"/>
        <v>1581</v>
      </c>
    </row>
    <row r="102" spans="1:16" ht="33.75" customHeight="1">
      <c r="A102" s="75" t="s">
        <v>25</v>
      </c>
      <c r="B102" s="75" t="s">
        <v>41</v>
      </c>
      <c r="C102" s="17" t="s">
        <v>27</v>
      </c>
      <c r="D102" s="15" t="s">
        <v>10</v>
      </c>
      <c r="E102" s="15" t="s">
        <v>9</v>
      </c>
      <c r="F102" s="60" t="s">
        <v>9</v>
      </c>
      <c r="G102" s="43" t="s">
        <v>9</v>
      </c>
      <c r="H102" s="35">
        <f>H103+H104+H105+H106+H108+H107+H109+H110+H111+H113+H116</f>
        <v>0</v>
      </c>
      <c r="I102" s="35">
        <f>I103+I104+I105+I106+I107+I108+I109+I110+I111+I113+I116</f>
        <v>0</v>
      </c>
      <c r="J102" s="35">
        <f>SUM(J103:J115)+J116</f>
        <v>0</v>
      </c>
      <c r="K102" s="35">
        <f>K103+K104+K105+K106+K107+K108+K109+K110+K111+K112+K113+K114+K115+K116+K118+K119+K120+K121+K122+K123+K124+K125+K128</f>
        <v>0</v>
      </c>
      <c r="L102" s="35">
        <f>L103+L104+L105+L106+L107+L108+L109+L110+L111+L112+L113+L114+L115+L116+L117+L118+L119+L120+L121+L122+L123+L124+L125+L128+L126+L127</f>
        <v>37720.99</v>
      </c>
      <c r="M102" s="35">
        <f t="shared" ref="M102:O102" si="15">M103+M104+M105+M106+M107+M108+M109+M110+M111+M112+M113+M114+M115+M116+M117+M118+M119+M120+M121+M122+M123+M124+M125+M128+M126+M127</f>
        <v>25506.120000000003</v>
      </c>
      <c r="N102" s="35">
        <f t="shared" si="15"/>
        <v>25506.120000000003</v>
      </c>
      <c r="O102" s="35">
        <f t="shared" si="15"/>
        <v>88733.23</v>
      </c>
      <c r="P102" s="14"/>
    </row>
    <row r="103" spans="1:16" ht="56.25" customHeight="1">
      <c r="A103" s="75"/>
      <c r="B103" s="75"/>
      <c r="C103" s="71" t="s">
        <v>132</v>
      </c>
      <c r="D103" s="77" t="s">
        <v>10</v>
      </c>
      <c r="E103" s="17" t="s">
        <v>17</v>
      </c>
      <c r="F103" s="60" t="s">
        <v>195</v>
      </c>
      <c r="G103" s="50" t="s">
        <v>115</v>
      </c>
      <c r="H103" s="36"/>
      <c r="I103" s="36"/>
      <c r="J103" s="36"/>
      <c r="K103" s="36"/>
      <c r="L103" s="36">
        <v>5562.71</v>
      </c>
      <c r="M103" s="36">
        <v>7991.47</v>
      </c>
      <c r="N103" s="36">
        <v>7991.47</v>
      </c>
      <c r="O103" s="36">
        <f>H103+I103+J103+K103+L103+M103+N103</f>
        <v>21545.65</v>
      </c>
    </row>
    <row r="104" spans="1:16" ht="32.65" customHeight="1">
      <c r="A104" s="75"/>
      <c r="B104" s="75"/>
      <c r="C104" s="72"/>
      <c r="D104" s="78"/>
      <c r="E104" s="17" t="s">
        <v>17</v>
      </c>
      <c r="F104" s="60" t="s">
        <v>93</v>
      </c>
      <c r="G104" s="50">
        <v>621</v>
      </c>
      <c r="H104" s="36"/>
      <c r="I104" s="36"/>
      <c r="J104" s="36"/>
      <c r="K104" s="36"/>
      <c r="L104" s="36"/>
      <c r="M104" s="36"/>
      <c r="N104" s="36"/>
      <c r="O104" s="36">
        <f t="shared" ref="O104:O130" si="16">H104+I104+J104+K104+L104+M104+N104</f>
        <v>0</v>
      </c>
    </row>
    <row r="105" spans="1:16" ht="20.25" customHeight="1">
      <c r="A105" s="75"/>
      <c r="B105" s="75"/>
      <c r="C105" s="72"/>
      <c r="D105" s="78"/>
      <c r="E105" s="17" t="s">
        <v>17</v>
      </c>
      <c r="F105" s="60" t="s">
        <v>32</v>
      </c>
      <c r="G105" s="50">
        <v>621</v>
      </c>
      <c r="H105" s="36"/>
      <c r="I105" s="36">
        <v>0</v>
      </c>
      <c r="J105" s="36">
        <v>0</v>
      </c>
      <c r="K105" s="36">
        <v>0</v>
      </c>
      <c r="L105" s="36">
        <v>0</v>
      </c>
      <c r="M105" s="36"/>
      <c r="N105" s="36"/>
      <c r="O105" s="36">
        <f t="shared" si="16"/>
        <v>0</v>
      </c>
    </row>
    <row r="106" spans="1:16" ht="20.25" customHeight="1">
      <c r="A106" s="75"/>
      <c r="B106" s="75"/>
      <c r="C106" s="72"/>
      <c r="D106" s="78"/>
      <c r="E106" s="17" t="s">
        <v>17</v>
      </c>
      <c r="F106" s="60" t="s">
        <v>33</v>
      </c>
      <c r="G106" s="50">
        <v>621</v>
      </c>
      <c r="H106" s="36"/>
      <c r="I106" s="36"/>
      <c r="J106" s="36">
        <v>0</v>
      </c>
      <c r="K106" s="36">
        <v>0</v>
      </c>
      <c r="L106" s="36">
        <v>0</v>
      </c>
      <c r="M106" s="36"/>
      <c r="N106" s="36"/>
      <c r="O106" s="36">
        <f t="shared" si="16"/>
        <v>0</v>
      </c>
    </row>
    <row r="107" spans="1:16" ht="20.25" customHeight="1">
      <c r="A107" s="75"/>
      <c r="B107" s="75"/>
      <c r="C107" s="72"/>
      <c r="D107" s="78"/>
      <c r="E107" s="17" t="s">
        <v>17</v>
      </c>
      <c r="F107" s="60" t="s">
        <v>34</v>
      </c>
      <c r="G107" s="50">
        <v>621</v>
      </c>
      <c r="H107" s="36"/>
      <c r="I107" s="36"/>
      <c r="J107" s="36">
        <v>0</v>
      </c>
      <c r="K107" s="36"/>
      <c r="L107" s="36">
        <v>0</v>
      </c>
      <c r="M107" s="36"/>
      <c r="N107" s="36"/>
      <c r="O107" s="36">
        <f t="shared" si="16"/>
        <v>0</v>
      </c>
    </row>
    <row r="108" spans="1:16" ht="20.25" customHeight="1">
      <c r="A108" s="75"/>
      <c r="B108" s="75"/>
      <c r="C108" s="72"/>
      <c r="D108" s="78"/>
      <c r="E108" s="17" t="s">
        <v>17</v>
      </c>
      <c r="F108" s="60" t="s">
        <v>36</v>
      </c>
      <c r="G108" s="50">
        <v>622.62099999999998</v>
      </c>
      <c r="H108" s="36"/>
      <c r="I108" s="36"/>
      <c r="J108" s="36">
        <v>0</v>
      </c>
      <c r="K108" s="36">
        <v>0</v>
      </c>
      <c r="L108" s="36">
        <v>0</v>
      </c>
      <c r="M108" s="36"/>
      <c r="N108" s="36"/>
      <c r="O108" s="36">
        <f t="shared" si="16"/>
        <v>0</v>
      </c>
    </row>
    <row r="109" spans="1:16" ht="20.25" customHeight="1">
      <c r="A109" s="75"/>
      <c r="B109" s="75"/>
      <c r="C109" s="72"/>
      <c r="D109" s="78"/>
      <c r="E109" s="17" t="s">
        <v>17</v>
      </c>
      <c r="F109" s="60" t="s">
        <v>37</v>
      </c>
      <c r="G109" s="50">
        <v>622.62099999999998</v>
      </c>
      <c r="H109" s="36"/>
      <c r="I109" s="36"/>
      <c r="J109" s="36">
        <v>0</v>
      </c>
      <c r="K109" s="36">
        <v>0</v>
      </c>
      <c r="L109" s="36">
        <v>0</v>
      </c>
      <c r="M109" s="36"/>
      <c r="N109" s="36"/>
      <c r="O109" s="36">
        <f t="shared" si="16"/>
        <v>0</v>
      </c>
    </row>
    <row r="110" spans="1:16" ht="51.75" customHeight="1">
      <c r="A110" s="75"/>
      <c r="B110" s="75"/>
      <c r="C110" s="72"/>
      <c r="D110" s="78"/>
      <c r="E110" s="22" t="s">
        <v>17</v>
      </c>
      <c r="F110" s="60" t="s">
        <v>194</v>
      </c>
      <c r="G110" s="43">
        <v>621</v>
      </c>
      <c r="H110" s="36">
        <v>0</v>
      </c>
      <c r="I110" s="36"/>
      <c r="J110" s="36"/>
      <c r="K110" s="36"/>
      <c r="L110" s="36">
        <v>699.3</v>
      </c>
      <c r="M110" s="36">
        <v>1131.81</v>
      </c>
      <c r="N110" s="36">
        <v>1131.81</v>
      </c>
      <c r="O110" s="36">
        <f t="shared" si="16"/>
        <v>2962.92</v>
      </c>
    </row>
    <row r="111" spans="1:16" ht="20.25" customHeight="1">
      <c r="A111" s="75"/>
      <c r="B111" s="75"/>
      <c r="C111" s="72"/>
      <c r="D111" s="78"/>
      <c r="E111" s="17" t="s">
        <v>17</v>
      </c>
      <c r="F111" s="60" t="s">
        <v>35</v>
      </c>
      <c r="G111" s="43">
        <v>621</v>
      </c>
      <c r="H111" s="38"/>
      <c r="I111" s="38">
        <v>0</v>
      </c>
      <c r="J111" s="38">
        <v>0</v>
      </c>
      <c r="K111" s="36">
        <v>0</v>
      </c>
      <c r="L111" s="36">
        <v>0</v>
      </c>
      <c r="M111" s="36"/>
      <c r="N111" s="36"/>
      <c r="O111" s="36">
        <f t="shared" si="16"/>
        <v>0</v>
      </c>
    </row>
    <row r="112" spans="1:16" ht="20.25" customHeight="1">
      <c r="A112" s="75"/>
      <c r="B112" s="75"/>
      <c r="C112" s="72"/>
      <c r="D112" s="78"/>
      <c r="E112" s="15" t="s">
        <v>17</v>
      </c>
      <c r="F112" s="61" t="s">
        <v>105</v>
      </c>
      <c r="G112" s="43">
        <v>621</v>
      </c>
      <c r="H112" s="38">
        <v>0</v>
      </c>
      <c r="I112" s="38">
        <v>0</v>
      </c>
      <c r="J112" s="38"/>
      <c r="K112" s="36"/>
      <c r="L112" s="36">
        <v>0</v>
      </c>
      <c r="M112" s="36"/>
      <c r="N112" s="36"/>
      <c r="O112" s="36">
        <f t="shared" si="16"/>
        <v>0</v>
      </c>
    </row>
    <row r="113" spans="1:15" ht="29.85" customHeight="1">
      <c r="A113" s="75"/>
      <c r="B113" s="75"/>
      <c r="C113" s="72"/>
      <c r="D113" s="78"/>
      <c r="E113" s="17" t="s">
        <v>17</v>
      </c>
      <c r="F113" s="60" t="s">
        <v>98</v>
      </c>
      <c r="G113" s="43">
        <v>621</v>
      </c>
      <c r="H113" s="38">
        <v>0</v>
      </c>
      <c r="I113" s="38"/>
      <c r="J113" s="38"/>
      <c r="K113" s="36"/>
      <c r="L113" s="36">
        <v>163.44</v>
      </c>
      <c r="M113" s="36">
        <v>163.44</v>
      </c>
      <c r="N113" s="36">
        <v>163.44</v>
      </c>
      <c r="O113" s="36">
        <f t="shared" si="16"/>
        <v>490.32</v>
      </c>
    </row>
    <row r="114" spans="1:15" ht="20.25" customHeight="1">
      <c r="A114" s="75"/>
      <c r="B114" s="75"/>
      <c r="C114" s="72"/>
      <c r="D114" s="78"/>
      <c r="E114" s="17" t="s">
        <v>17</v>
      </c>
      <c r="F114" s="60" t="s">
        <v>114</v>
      </c>
      <c r="G114" s="43" t="s">
        <v>115</v>
      </c>
      <c r="H114" s="38">
        <v>0</v>
      </c>
      <c r="I114" s="38">
        <v>0</v>
      </c>
      <c r="J114" s="38">
        <v>0</v>
      </c>
      <c r="K114" s="36"/>
      <c r="L114" s="36"/>
      <c r="M114" s="36"/>
      <c r="N114" s="36"/>
      <c r="O114" s="36">
        <f t="shared" si="16"/>
        <v>0</v>
      </c>
    </row>
    <row r="115" spans="1:15" ht="20.25" customHeight="1">
      <c r="A115" s="75"/>
      <c r="B115" s="75"/>
      <c r="C115" s="72"/>
      <c r="D115" s="78"/>
      <c r="E115" s="17" t="s">
        <v>17</v>
      </c>
      <c r="F115" s="61" t="s">
        <v>137</v>
      </c>
      <c r="G115" s="43">
        <v>621</v>
      </c>
      <c r="H115" s="38">
        <v>0</v>
      </c>
      <c r="I115" s="38">
        <v>0</v>
      </c>
      <c r="J115" s="38">
        <v>0</v>
      </c>
      <c r="K115" s="36"/>
      <c r="L115" s="36">
        <v>0</v>
      </c>
      <c r="M115" s="36">
        <v>0</v>
      </c>
      <c r="N115" s="36"/>
      <c r="O115" s="36">
        <f t="shared" si="16"/>
        <v>0</v>
      </c>
    </row>
    <row r="116" spans="1:15" ht="20.25" customHeight="1">
      <c r="A116" s="75"/>
      <c r="B116" s="75"/>
      <c r="C116" s="72"/>
      <c r="D116" s="78"/>
      <c r="E116" s="15" t="s">
        <v>17</v>
      </c>
      <c r="F116" s="60" t="s">
        <v>150</v>
      </c>
      <c r="G116" s="43" t="s">
        <v>148</v>
      </c>
      <c r="H116" s="38"/>
      <c r="I116" s="38"/>
      <c r="J116" s="38"/>
      <c r="K116" s="36"/>
      <c r="L116" s="36">
        <v>5500</v>
      </c>
      <c r="M116" s="36">
        <v>5000</v>
      </c>
      <c r="N116" s="36">
        <v>5000</v>
      </c>
      <c r="O116" s="36">
        <f t="shared" si="16"/>
        <v>15500</v>
      </c>
    </row>
    <row r="117" spans="1:15" ht="42.75" customHeight="1">
      <c r="A117" s="75"/>
      <c r="B117" s="75"/>
      <c r="C117" s="72"/>
      <c r="D117" s="78"/>
      <c r="E117" s="34" t="s">
        <v>190</v>
      </c>
      <c r="F117" s="60" t="s">
        <v>193</v>
      </c>
      <c r="G117" s="43">
        <v>621</v>
      </c>
      <c r="H117" s="38"/>
      <c r="I117" s="38"/>
      <c r="J117" s="38"/>
      <c r="K117" s="36"/>
      <c r="L117" s="36">
        <v>420.31</v>
      </c>
      <c r="M117" s="36"/>
      <c r="N117" s="36"/>
      <c r="O117" s="36">
        <f t="shared" si="16"/>
        <v>420.31</v>
      </c>
    </row>
    <row r="118" spans="1:15" ht="20.25" customHeight="1">
      <c r="A118" s="75"/>
      <c r="B118" s="75"/>
      <c r="C118" s="72"/>
      <c r="D118" s="78"/>
      <c r="E118" s="21" t="s">
        <v>17</v>
      </c>
      <c r="F118" s="61" t="s">
        <v>163</v>
      </c>
      <c r="G118" s="43"/>
      <c r="H118" s="38"/>
      <c r="I118" s="38"/>
      <c r="J118" s="38"/>
      <c r="K118" s="36"/>
      <c r="L118" s="36"/>
      <c r="M118" s="36"/>
      <c r="N118" s="36"/>
      <c r="O118" s="36">
        <f t="shared" si="16"/>
        <v>0</v>
      </c>
    </row>
    <row r="119" spans="1:15" ht="20.25" customHeight="1">
      <c r="A119" s="75"/>
      <c r="B119" s="75"/>
      <c r="C119" s="72"/>
      <c r="D119" s="78"/>
      <c r="E119" s="21" t="s">
        <v>17</v>
      </c>
      <c r="F119" s="61" t="s">
        <v>162</v>
      </c>
      <c r="G119" s="43">
        <v>621.62199999999996</v>
      </c>
      <c r="H119" s="38"/>
      <c r="I119" s="38"/>
      <c r="J119" s="38"/>
      <c r="K119" s="36"/>
      <c r="L119" s="36">
        <v>1611.9</v>
      </c>
      <c r="M119" s="36"/>
      <c r="N119" s="36"/>
      <c r="O119" s="36">
        <f t="shared" si="16"/>
        <v>1611.9</v>
      </c>
    </row>
    <row r="120" spans="1:15" ht="20.25" customHeight="1">
      <c r="A120" s="75"/>
      <c r="B120" s="75"/>
      <c r="C120" s="72"/>
      <c r="D120" s="78"/>
      <c r="E120" s="21" t="s">
        <v>17</v>
      </c>
      <c r="F120" s="61" t="s">
        <v>164</v>
      </c>
      <c r="G120" s="43">
        <v>621</v>
      </c>
      <c r="H120" s="38"/>
      <c r="I120" s="38"/>
      <c r="J120" s="38"/>
      <c r="K120" s="36"/>
      <c r="L120" s="36">
        <v>378.27</v>
      </c>
      <c r="M120" s="36">
        <v>192.4</v>
      </c>
      <c r="N120" s="36">
        <v>192.4</v>
      </c>
      <c r="O120" s="36">
        <f t="shared" si="16"/>
        <v>763.06999999999994</v>
      </c>
    </row>
    <row r="121" spans="1:15" ht="20.25" customHeight="1">
      <c r="A121" s="75"/>
      <c r="B121" s="75"/>
      <c r="C121" s="72"/>
      <c r="D121" s="78"/>
      <c r="E121" s="23" t="s">
        <v>17</v>
      </c>
      <c r="F121" s="61" t="s">
        <v>174</v>
      </c>
      <c r="G121" s="43">
        <v>621.62199999999996</v>
      </c>
      <c r="H121" s="38"/>
      <c r="I121" s="38"/>
      <c r="J121" s="38"/>
      <c r="K121" s="36"/>
      <c r="L121" s="36">
        <v>9327.06</v>
      </c>
      <c r="M121" s="36"/>
      <c r="N121" s="36"/>
      <c r="O121" s="36">
        <f t="shared" si="16"/>
        <v>9327.06</v>
      </c>
    </row>
    <row r="122" spans="1:15" ht="20.25" customHeight="1">
      <c r="A122" s="75"/>
      <c r="B122" s="75"/>
      <c r="C122" s="72"/>
      <c r="D122" s="78"/>
      <c r="E122" s="23" t="s">
        <v>17</v>
      </c>
      <c r="F122" s="61" t="s">
        <v>175</v>
      </c>
      <c r="G122" s="43">
        <v>621.62199999999996</v>
      </c>
      <c r="H122" s="38"/>
      <c r="I122" s="38"/>
      <c r="J122" s="38"/>
      <c r="K122" s="36"/>
      <c r="L122" s="36"/>
      <c r="M122" s="36"/>
      <c r="N122" s="36"/>
      <c r="O122" s="36">
        <f t="shared" si="16"/>
        <v>0</v>
      </c>
    </row>
    <row r="123" spans="1:15" ht="20.25" customHeight="1">
      <c r="A123" s="75"/>
      <c r="B123" s="75"/>
      <c r="C123" s="72"/>
      <c r="D123" s="78"/>
      <c r="E123" s="23" t="s">
        <v>17</v>
      </c>
      <c r="F123" s="61" t="s">
        <v>178</v>
      </c>
      <c r="G123" s="43">
        <v>621.62199999999996</v>
      </c>
      <c r="H123" s="38"/>
      <c r="I123" s="38"/>
      <c r="J123" s="38"/>
      <c r="K123" s="36"/>
      <c r="L123" s="36"/>
      <c r="M123" s="36"/>
      <c r="N123" s="36"/>
      <c r="O123" s="36">
        <f t="shared" si="16"/>
        <v>0</v>
      </c>
    </row>
    <row r="124" spans="1:15" ht="20.25" customHeight="1">
      <c r="A124" s="75"/>
      <c r="B124" s="75"/>
      <c r="C124" s="72"/>
      <c r="D124" s="78"/>
      <c r="E124" s="23" t="s">
        <v>17</v>
      </c>
      <c r="F124" s="61" t="s">
        <v>177</v>
      </c>
      <c r="G124" s="43">
        <v>621.62199999999996</v>
      </c>
      <c r="H124" s="38"/>
      <c r="I124" s="38"/>
      <c r="J124" s="38"/>
      <c r="K124" s="36"/>
      <c r="L124" s="36"/>
      <c r="M124" s="36"/>
      <c r="N124" s="36"/>
      <c r="O124" s="36">
        <f t="shared" si="16"/>
        <v>0</v>
      </c>
    </row>
    <row r="125" spans="1:15" ht="20.25" customHeight="1">
      <c r="A125" s="75"/>
      <c r="B125" s="75"/>
      <c r="C125" s="72"/>
      <c r="D125" s="78"/>
      <c r="E125" s="23" t="s">
        <v>17</v>
      </c>
      <c r="F125" s="61" t="s">
        <v>176</v>
      </c>
      <c r="G125" s="43">
        <v>621.62199999999996</v>
      </c>
      <c r="H125" s="38"/>
      <c r="I125" s="38"/>
      <c r="J125" s="38"/>
      <c r="K125" s="36"/>
      <c r="L125" s="36"/>
      <c r="M125" s="36"/>
      <c r="N125" s="36"/>
      <c r="O125" s="36">
        <f t="shared" si="16"/>
        <v>0</v>
      </c>
    </row>
    <row r="126" spans="1:15" ht="20.25" customHeight="1">
      <c r="A126" s="75"/>
      <c r="B126" s="75"/>
      <c r="C126" s="72"/>
      <c r="D126" s="78"/>
      <c r="E126" s="34" t="s">
        <v>190</v>
      </c>
      <c r="F126" s="61" t="s">
        <v>202</v>
      </c>
      <c r="G126" s="43">
        <v>621.62199999999996</v>
      </c>
      <c r="H126" s="38"/>
      <c r="I126" s="38"/>
      <c r="J126" s="38"/>
      <c r="K126" s="36"/>
      <c r="L126" s="36">
        <v>31</v>
      </c>
      <c r="M126" s="36"/>
      <c r="N126" s="36"/>
      <c r="O126" s="36">
        <f t="shared" si="16"/>
        <v>31</v>
      </c>
    </row>
    <row r="127" spans="1:15" ht="20.25" customHeight="1">
      <c r="A127" s="75"/>
      <c r="B127" s="75"/>
      <c r="C127" s="72"/>
      <c r="D127" s="78"/>
      <c r="E127" s="34" t="s">
        <v>190</v>
      </c>
      <c r="F127" s="61" t="s">
        <v>204</v>
      </c>
      <c r="G127" s="43">
        <v>621.62199999999996</v>
      </c>
      <c r="H127" s="38"/>
      <c r="I127" s="38"/>
      <c r="J127" s="38"/>
      <c r="K127" s="36"/>
      <c r="L127" s="36">
        <v>3000</v>
      </c>
      <c r="M127" s="36"/>
      <c r="N127" s="36"/>
      <c r="O127" s="36">
        <f t="shared" si="16"/>
        <v>3000</v>
      </c>
    </row>
    <row r="128" spans="1:15" ht="20.25" customHeight="1">
      <c r="A128" s="75"/>
      <c r="B128" s="75"/>
      <c r="C128" s="73"/>
      <c r="D128" s="79"/>
      <c r="E128" s="21" t="s">
        <v>17</v>
      </c>
      <c r="F128" s="61" t="s">
        <v>165</v>
      </c>
      <c r="G128" s="43">
        <v>621</v>
      </c>
      <c r="H128" s="38"/>
      <c r="I128" s="38"/>
      <c r="J128" s="38"/>
      <c r="K128" s="36"/>
      <c r="L128" s="36">
        <v>11027</v>
      </c>
      <c r="M128" s="36">
        <v>11027</v>
      </c>
      <c r="N128" s="36">
        <v>11027</v>
      </c>
      <c r="O128" s="36">
        <f t="shared" si="16"/>
        <v>33081</v>
      </c>
    </row>
    <row r="129" spans="1:15" ht="24.75" customHeight="1">
      <c r="A129" s="75"/>
      <c r="B129" s="75"/>
      <c r="C129" s="75" t="s">
        <v>31</v>
      </c>
      <c r="D129" s="17">
        <v>131</v>
      </c>
      <c r="E129" s="15" t="s">
        <v>17</v>
      </c>
      <c r="F129" s="60" t="s">
        <v>38</v>
      </c>
      <c r="G129" s="43">
        <v>414</v>
      </c>
      <c r="H129" s="38">
        <v>0</v>
      </c>
      <c r="I129" s="38">
        <v>0</v>
      </c>
      <c r="J129" s="38">
        <v>0</v>
      </c>
      <c r="K129" s="36">
        <v>0</v>
      </c>
      <c r="L129" s="36">
        <v>0</v>
      </c>
      <c r="M129" s="36"/>
      <c r="N129" s="36"/>
      <c r="O129" s="36">
        <f t="shared" si="16"/>
        <v>0</v>
      </c>
    </row>
    <row r="130" spans="1:15" ht="45.75" customHeight="1">
      <c r="A130" s="75"/>
      <c r="B130" s="75"/>
      <c r="C130" s="75"/>
      <c r="D130" s="17">
        <v>131</v>
      </c>
      <c r="E130" s="15" t="s">
        <v>17</v>
      </c>
      <c r="F130" s="60" t="s">
        <v>39</v>
      </c>
      <c r="G130" s="43">
        <v>414</v>
      </c>
      <c r="H130" s="38">
        <v>0</v>
      </c>
      <c r="I130" s="38">
        <v>0</v>
      </c>
      <c r="J130" s="38">
        <v>0</v>
      </c>
      <c r="K130" s="36">
        <v>0</v>
      </c>
      <c r="L130" s="36">
        <v>0</v>
      </c>
      <c r="M130" s="36"/>
      <c r="N130" s="36"/>
      <c r="O130" s="36">
        <f t="shared" si="16"/>
        <v>0</v>
      </c>
    </row>
    <row r="131" spans="1:15" ht="30">
      <c r="A131" s="75" t="s">
        <v>40</v>
      </c>
      <c r="B131" s="85" t="s">
        <v>42</v>
      </c>
      <c r="C131" s="17" t="s">
        <v>27</v>
      </c>
      <c r="D131" s="15" t="s">
        <v>10</v>
      </c>
      <c r="E131" s="17" t="s">
        <v>9</v>
      </c>
      <c r="F131" s="50" t="s">
        <v>9</v>
      </c>
      <c r="G131" s="50" t="s">
        <v>9</v>
      </c>
      <c r="H131" s="37">
        <v>0</v>
      </c>
      <c r="I131" s="37">
        <v>0</v>
      </c>
      <c r="J131" s="37">
        <v>0</v>
      </c>
      <c r="K131" s="35">
        <v>0</v>
      </c>
      <c r="L131" s="35">
        <v>0</v>
      </c>
      <c r="M131" s="35"/>
      <c r="N131" s="35"/>
      <c r="O131" s="35">
        <v>0</v>
      </c>
    </row>
    <row r="132" spans="1:15" ht="92.25" customHeight="1">
      <c r="A132" s="75"/>
      <c r="B132" s="85"/>
      <c r="C132" s="17" t="s">
        <v>132</v>
      </c>
      <c r="D132" s="15"/>
      <c r="E132" s="15" t="s">
        <v>9</v>
      </c>
      <c r="F132" s="50" t="s">
        <v>9</v>
      </c>
      <c r="G132" s="43" t="s">
        <v>9</v>
      </c>
      <c r="H132" s="37">
        <v>0</v>
      </c>
      <c r="I132" s="37">
        <v>0</v>
      </c>
      <c r="J132" s="37">
        <v>0</v>
      </c>
      <c r="K132" s="35">
        <v>0</v>
      </c>
      <c r="L132" s="35">
        <v>0</v>
      </c>
      <c r="M132" s="35"/>
      <c r="N132" s="35"/>
      <c r="O132" s="35">
        <v>0</v>
      </c>
    </row>
    <row r="133" spans="1:15" ht="30">
      <c r="A133" s="75" t="s">
        <v>43</v>
      </c>
      <c r="B133" s="85" t="s">
        <v>44</v>
      </c>
      <c r="C133" s="17" t="s">
        <v>27</v>
      </c>
      <c r="D133" s="15" t="s">
        <v>10</v>
      </c>
      <c r="E133" s="17" t="s">
        <v>9</v>
      </c>
      <c r="F133" s="50" t="s">
        <v>9</v>
      </c>
      <c r="G133" s="50" t="s">
        <v>9</v>
      </c>
      <c r="H133" s="37">
        <f>H134</f>
        <v>0</v>
      </c>
      <c r="I133" s="37">
        <f t="shared" ref="I133:O133" si="17">I134</f>
        <v>0</v>
      </c>
      <c r="J133" s="37">
        <f t="shared" si="17"/>
        <v>0</v>
      </c>
      <c r="K133" s="37">
        <f t="shared" si="17"/>
        <v>0</v>
      </c>
      <c r="L133" s="37">
        <f t="shared" si="17"/>
        <v>2599</v>
      </c>
      <c r="M133" s="37">
        <f t="shared" si="17"/>
        <v>2599</v>
      </c>
      <c r="N133" s="37">
        <f t="shared" si="17"/>
        <v>2599</v>
      </c>
      <c r="O133" s="37">
        <f t="shared" si="17"/>
        <v>7797</v>
      </c>
    </row>
    <row r="134" spans="1:15" ht="72.75" customHeight="1">
      <c r="A134" s="75"/>
      <c r="B134" s="85"/>
      <c r="C134" s="18" t="s">
        <v>136</v>
      </c>
      <c r="D134" s="15">
        <v>133</v>
      </c>
      <c r="E134" s="17" t="s">
        <v>17</v>
      </c>
      <c r="F134" s="61" t="s">
        <v>138</v>
      </c>
      <c r="G134" s="43">
        <v>244</v>
      </c>
      <c r="H134" s="38">
        <v>0</v>
      </c>
      <c r="I134" s="38">
        <v>0</v>
      </c>
      <c r="J134" s="38">
        <v>0</v>
      </c>
      <c r="K134" s="36"/>
      <c r="L134" s="36">
        <v>2599</v>
      </c>
      <c r="M134" s="36">
        <v>2599</v>
      </c>
      <c r="N134" s="36">
        <v>2599</v>
      </c>
      <c r="O134" s="36">
        <f>H134+I134+J134+K134+L134+M134+N134</f>
        <v>7797</v>
      </c>
    </row>
    <row r="135" spans="1:15" ht="36" customHeight="1">
      <c r="A135" s="86" t="s">
        <v>45</v>
      </c>
      <c r="B135" s="86" t="s">
        <v>46</v>
      </c>
      <c r="C135" s="17" t="s">
        <v>27</v>
      </c>
      <c r="D135" s="15" t="s">
        <v>10</v>
      </c>
      <c r="E135" s="17" t="s">
        <v>9</v>
      </c>
      <c r="F135" s="50" t="s">
        <v>9</v>
      </c>
      <c r="G135" s="50" t="s">
        <v>9</v>
      </c>
      <c r="H135" s="35">
        <f t="shared" ref="H135:N135" si="18">H136</f>
        <v>0</v>
      </c>
      <c r="I135" s="35">
        <f t="shared" si="18"/>
        <v>0</v>
      </c>
      <c r="J135" s="35">
        <f t="shared" si="18"/>
        <v>0</v>
      </c>
      <c r="K135" s="35">
        <f t="shared" si="18"/>
        <v>0</v>
      </c>
      <c r="L135" s="35">
        <f t="shared" si="18"/>
        <v>48871.02</v>
      </c>
      <c r="M135" s="35">
        <f t="shared" si="18"/>
        <v>43607.79</v>
      </c>
      <c r="N135" s="35">
        <f t="shared" si="18"/>
        <v>43607.79</v>
      </c>
      <c r="O135" s="35">
        <f>H135+I135+J135+K135+L135+M135+N135</f>
        <v>136086.6</v>
      </c>
    </row>
    <row r="136" spans="1:15" ht="78.2" customHeight="1">
      <c r="A136" s="86"/>
      <c r="B136" s="86"/>
      <c r="C136" s="17" t="s">
        <v>132</v>
      </c>
      <c r="D136" s="15" t="s">
        <v>10</v>
      </c>
      <c r="E136" s="15" t="s">
        <v>9</v>
      </c>
      <c r="F136" s="50" t="s">
        <v>9</v>
      </c>
      <c r="G136" s="43" t="s">
        <v>9</v>
      </c>
      <c r="H136" s="38">
        <f>H137+H176+H178</f>
        <v>0</v>
      </c>
      <c r="I136" s="38">
        <f>I137+I176+I178</f>
        <v>0</v>
      </c>
      <c r="J136" s="38">
        <f>J137+J176+J178</f>
        <v>0</v>
      </c>
      <c r="K136" s="38"/>
      <c r="L136" s="38">
        <f>L137+L176+L178</f>
        <v>48871.02</v>
      </c>
      <c r="M136" s="38">
        <f>M137+M176+M178</f>
        <v>43607.79</v>
      </c>
      <c r="N136" s="38">
        <f>N137+N176+N178</f>
        <v>43607.79</v>
      </c>
      <c r="O136" s="35">
        <f>H136+I136+J136+K136+L136+M136+N136</f>
        <v>136086.6</v>
      </c>
    </row>
    <row r="137" spans="1:15" ht="45.75" customHeight="1">
      <c r="A137" s="63" t="s">
        <v>15</v>
      </c>
      <c r="B137" s="71" t="s">
        <v>47</v>
      </c>
      <c r="C137" s="17" t="s">
        <v>129</v>
      </c>
      <c r="D137" s="15" t="s">
        <v>10</v>
      </c>
      <c r="E137" s="15" t="s">
        <v>9</v>
      </c>
      <c r="F137" s="50" t="s">
        <v>9</v>
      </c>
      <c r="G137" s="43" t="s">
        <v>9</v>
      </c>
      <c r="H137" s="37">
        <f>H138+H139+H140+H141+H142+H143+H144+H145+H146+H147+H148+H149+H150+H152+H151+H154+H156+H165</f>
        <v>0</v>
      </c>
      <c r="I137" s="37"/>
      <c r="J137" s="37">
        <f>SUM(J138:J158)+J165</f>
        <v>0</v>
      </c>
      <c r="K137" s="37">
        <f>K138+K139+K140+K141+K142+K143+K144+K145+K146+K147+K148+K149+K150+K152+K151+K153+K154+K155+K156+K157+K158+K159+K160+K161+K162+K163+K164+K165+K166+K167+K168+K169+K170+K171+K172+K173+K174</f>
        <v>0</v>
      </c>
      <c r="L137" s="37">
        <f>L138+L139+L140+L141+L142+L143+L144+L145+L146+L147+L148+L149+L150+L151+L152+L153+L156+L157+L158+L159+L160+L161+L162+L163+L164+L165+L166+L167+L168+L169+L170+L171+L174+L155+L172+L175</f>
        <v>48871.02</v>
      </c>
      <c r="M137" s="37">
        <f t="shared" ref="M137:O137" si="19">M138+M139+M140+M141+M142+M143+M144+M145+M146+M147+M148+M149+M150+M151+M152+M153+M156+M157+M158+M159+M160+M161+M162+M163+M164+M165+M166+M167+M168+M169+M170+M171+M174+M155+M172+M175</f>
        <v>43607.79</v>
      </c>
      <c r="N137" s="37">
        <f t="shared" si="19"/>
        <v>43607.79</v>
      </c>
      <c r="O137" s="37">
        <f t="shared" si="19"/>
        <v>136086.60000000003</v>
      </c>
    </row>
    <row r="138" spans="1:15" ht="31.5" customHeight="1">
      <c r="A138" s="64"/>
      <c r="B138" s="72"/>
      <c r="C138" s="71" t="s">
        <v>146</v>
      </c>
      <c r="D138" s="77" t="s">
        <v>10</v>
      </c>
      <c r="E138" s="17" t="s">
        <v>48</v>
      </c>
      <c r="F138" s="60" t="s">
        <v>94</v>
      </c>
      <c r="G138" s="50">
        <v>611.61199999999997</v>
      </c>
      <c r="H138" s="36"/>
      <c r="I138" s="36"/>
      <c r="J138" s="36"/>
      <c r="K138" s="36">
        <v>0</v>
      </c>
      <c r="L138" s="36">
        <v>0</v>
      </c>
      <c r="M138" s="36">
        <v>0</v>
      </c>
      <c r="N138" s="36"/>
      <c r="O138" s="36">
        <f t="shared" ref="O138:O139" si="20">H138+I138+J138+K138+L138+M138</f>
        <v>0</v>
      </c>
    </row>
    <row r="139" spans="1:15" ht="31.5" customHeight="1">
      <c r="A139" s="64"/>
      <c r="B139" s="72"/>
      <c r="C139" s="72"/>
      <c r="D139" s="78"/>
      <c r="E139" s="17" t="s">
        <v>48</v>
      </c>
      <c r="F139" s="60" t="s">
        <v>116</v>
      </c>
      <c r="G139" s="50">
        <v>611</v>
      </c>
      <c r="H139" s="36">
        <v>0</v>
      </c>
      <c r="I139" s="36"/>
      <c r="J139" s="36"/>
      <c r="K139" s="36">
        <v>0</v>
      </c>
      <c r="L139" s="36">
        <v>0</v>
      </c>
      <c r="M139" s="36">
        <v>0</v>
      </c>
      <c r="N139" s="36"/>
      <c r="O139" s="36">
        <f t="shared" si="20"/>
        <v>0</v>
      </c>
    </row>
    <row r="140" spans="1:15" ht="31.5" customHeight="1">
      <c r="A140" s="64"/>
      <c r="B140" s="72"/>
      <c r="C140" s="72"/>
      <c r="D140" s="78"/>
      <c r="E140" s="17" t="s">
        <v>48</v>
      </c>
      <c r="F140" s="60" t="s">
        <v>100</v>
      </c>
      <c r="G140" s="50">
        <v>611</v>
      </c>
      <c r="H140" s="36">
        <v>0</v>
      </c>
      <c r="I140" s="36"/>
      <c r="J140" s="36"/>
      <c r="K140" s="36">
        <v>0</v>
      </c>
      <c r="L140" s="36">
        <v>27.97</v>
      </c>
      <c r="M140" s="36">
        <v>27.97</v>
      </c>
      <c r="N140" s="36">
        <v>27.97</v>
      </c>
      <c r="O140" s="36">
        <f>H140+I140+J140+K140+L140+M140+N140</f>
        <v>83.91</v>
      </c>
    </row>
    <row r="141" spans="1:15" ht="46.5" customHeight="1">
      <c r="A141" s="64"/>
      <c r="B141" s="72"/>
      <c r="C141" s="72"/>
      <c r="D141" s="78"/>
      <c r="E141" s="17" t="s">
        <v>48</v>
      </c>
      <c r="F141" s="60" t="s">
        <v>196</v>
      </c>
      <c r="G141" s="50" t="s">
        <v>209</v>
      </c>
      <c r="H141" s="36"/>
      <c r="I141" s="36"/>
      <c r="J141" s="36"/>
      <c r="K141" s="36">
        <v>0</v>
      </c>
      <c r="L141" s="36">
        <v>6958.49</v>
      </c>
      <c r="M141" s="36">
        <v>8517.7000000000007</v>
      </c>
      <c r="N141" s="36">
        <v>8517.7000000000007</v>
      </c>
      <c r="O141" s="36">
        <f t="shared" ref="O141:O175" si="21">H141+I141+J141+K141+L141+M141+N141</f>
        <v>23993.89</v>
      </c>
    </row>
    <row r="142" spans="1:15" ht="52.5" customHeight="1">
      <c r="A142" s="64"/>
      <c r="B142" s="72"/>
      <c r="C142" s="72"/>
      <c r="D142" s="78"/>
      <c r="E142" s="17" t="s">
        <v>49</v>
      </c>
      <c r="F142" s="60" t="s">
        <v>95</v>
      </c>
      <c r="G142" s="50" t="s">
        <v>117</v>
      </c>
      <c r="H142" s="36"/>
      <c r="I142" s="36"/>
      <c r="J142" s="36"/>
      <c r="K142" s="36"/>
      <c r="L142" s="36">
        <v>10019.08</v>
      </c>
      <c r="M142" s="36">
        <v>8218.18</v>
      </c>
      <c r="N142" s="36">
        <v>8218.18</v>
      </c>
      <c r="O142" s="36">
        <f>H142+I142+J142+K142+L142+M142+N142</f>
        <v>26455.440000000002</v>
      </c>
    </row>
    <row r="143" spans="1:15" ht="49.5" customHeight="1">
      <c r="A143" s="64"/>
      <c r="B143" s="72"/>
      <c r="C143" s="72"/>
      <c r="D143" s="78"/>
      <c r="E143" s="17" t="s">
        <v>49</v>
      </c>
      <c r="F143" s="60" t="s">
        <v>96</v>
      </c>
      <c r="G143" s="50" t="s">
        <v>208</v>
      </c>
      <c r="H143" s="36"/>
      <c r="I143" s="36"/>
      <c r="J143" s="36"/>
      <c r="K143" s="36"/>
      <c r="L143" s="36">
        <v>1876.37</v>
      </c>
      <c r="M143" s="36">
        <v>1876.37</v>
      </c>
      <c r="N143" s="36">
        <v>1876.37</v>
      </c>
      <c r="O143" s="36">
        <f t="shared" si="21"/>
        <v>5629.11</v>
      </c>
    </row>
    <row r="144" spans="1:15" ht="22.5" customHeight="1">
      <c r="A144" s="64"/>
      <c r="B144" s="72"/>
      <c r="C144" s="72"/>
      <c r="D144" s="78"/>
      <c r="E144" s="17" t="s">
        <v>48</v>
      </c>
      <c r="F144" s="60" t="s">
        <v>50</v>
      </c>
      <c r="G144" s="50">
        <v>611</v>
      </c>
      <c r="H144" s="36"/>
      <c r="I144" s="36">
        <v>0</v>
      </c>
      <c r="J144" s="36">
        <v>0</v>
      </c>
      <c r="K144" s="36">
        <v>0</v>
      </c>
      <c r="L144" s="36">
        <v>0</v>
      </c>
      <c r="M144" s="36"/>
      <c r="N144" s="36"/>
      <c r="O144" s="36">
        <f t="shared" si="21"/>
        <v>0</v>
      </c>
    </row>
    <row r="145" spans="1:15" ht="29.25" customHeight="1">
      <c r="A145" s="64"/>
      <c r="B145" s="72"/>
      <c r="C145" s="72"/>
      <c r="D145" s="78"/>
      <c r="E145" s="17" t="s">
        <v>48</v>
      </c>
      <c r="F145" s="60" t="s">
        <v>99</v>
      </c>
      <c r="G145" s="50">
        <v>611</v>
      </c>
      <c r="H145" s="36"/>
      <c r="I145" s="36"/>
      <c r="J145" s="36"/>
      <c r="K145" s="36">
        <v>0</v>
      </c>
      <c r="L145" s="36">
        <v>117.18</v>
      </c>
      <c r="M145" s="36">
        <v>117.18</v>
      </c>
      <c r="N145" s="36">
        <v>117.18</v>
      </c>
      <c r="O145" s="36">
        <f t="shared" si="21"/>
        <v>351.54</v>
      </c>
    </row>
    <row r="146" spans="1:15" ht="22.5" customHeight="1">
      <c r="A146" s="64"/>
      <c r="B146" s="72"/>
      <c r="C146" s="72"/>
      <c r="D146" s="78"/>
      <c r="E146" s="17" t="s">
        <v>51</v>
      </c>
      <c r="F146" s="60" t="s">
        <v>52</v>
      </c>
      <c r="G146" s="50">
        <v>611</v>
      </c>
      <c r="H146" s="36"/>
      <c r="I146" s="36">
        <v>0</v>
      </c>
      <c r="J146" s="36">
        <v>0</v>
      </c>
      <c r="K146" s="36">
        <v>0</v>
      </c>
      <c r="L146" s="36">
        <v>0</v>
      </c>
      <c r="M146" s="36"/>
      <c r="N146" s="36"/>
      <c r="O146" s="36">
        <f t="shared" si="21"/>
        <v>0</v>
      </c>
    </row>
    <row r="147" spans="1:15" ht="22.5" customHeight="1">
      <c r="A147" s="64"/>
      <c r="B147" s="72"/>
      <c r="C147" s="72"/>
      <c r="D147" s="78"/>
      <c r="E147" s="17" t="s">
        <v>17</v>
      </c>
      <c r="F147" s="60" t="s">
        <v>53</v>
      </c>
      <c r="G147" s="50">
        <v>611</v>
      </c>
      <c r="H147" s="36"/>
      <c r="I147" s="36">
        <v>0</v>
      </c>
      <c r="J147" s="36">
        <v>0</v>
      </c>
      <c r="K147" s="36">
        <v>0</v>
      </c>
      <c r="L147" s="36">
        <v>0</v>
      </c>
      <c r="M147" s="36"/>
      <c r="N147" s="36"/>
      <c r="O147" s="36">
        <f t="shared" si="21"/>
        <v>0</v>
      </c>
    </row>
    <row r="148" spans="1:15" ht="22.5" customHeight="1">
      <c r="A148" s="64"/>
      <c r="B148" s="72"/>
      <c r="C148" s="72"/>
      <c r="D148" s="78"/>
      <c r="E148" s="17" t="s">
        <v>17</v>
      </c>
      <c r="F148" s="60" t="s">
        <v>53</v>
      </c>
      <c r="G148" s="50">
        <v>621</v>
      </c>
      <c r="H148" s="36"/>
      <c r="I148" s="36">
        <v>0</v>
      </c>
      <c r="J148" s="36">
        <v>0</v>
      </c>
      <c r="K148" s="36">
        <v>0</v>
      </c>
      <c r="L148" s="36">
        <v>0</v>
      </c>
      <c r="M148" s="36"/>
      <c r="N148" s="36"/>
      <c r="O148" s="36">
        <f t="shared" si="21"/>
        <v>0</v>
      </c>
    </row>
    <row r="149" spans="1:15" ht="22.5" customHeight="1">
      <c r="A149" s="64"/>
      <c r="B149" s="72"/>
      <c r="C149" s="72"/>
      <c r="D149" s="78"/>
      <c r="E149" s="17" t="s">
        <v>48</v>
      </c>
      <c r="F149" s="60" t="s">
        <v>53</v>
      </c>
      <c r="G149" s="50">
        <v>611</v>
      </c>
      <c r="H149" s="36"/>
      <c r="I149" s="36">
        <v>0</v>
      </c>
      <c r="J149" s="36">
        <v>0</v>
      </c>
      <c r="K149" s="36">
        <v>0</v>
      </c>
      <c r="L149" s="36">
        <v>0</v>
      </c>
      <c r="M149" s="36"/>
      <c r="N149" s="36"/>
      <c r="O149" s="36">
        <f t="shared" si="21"/>
        <v>0</v>
      </c>
    </row>
    <row r="150" spans="1:15" ht="22.5" customHeight="1">
      <c r="A150" s="64"/>
      <c r="B150" s="72"/>
      <c r="C150" s="72"/>
      <c r="D150" s="78"/>
      <c r="E150" s="15" t="s">
        <v>48</v>
      </c>
      <c r="F150" s="60" t="s">
        <v>54</v>
      </c>
      <c r="G150" s="43">
        <v>611</v>
      </c>
      <c r="H150" s="38"/>
      <c r="I150" s="38">
        <v>0</v>
      </c>
      <c r="J150" s="38">
        <v>0</v>
      </c>
      <c r="K150" s="38">
        <v>0</v>
      </c>
      <c r="L150" s="38">
        <v>0</v>
      </c>
      <c r="M150" s="38"/>
      <c r="N150" s="38"/>
      <c r="O150" s="36">
        <f t="shared" si="21"/>
        <v>0</v>
      </c>
    </row>
    <row r="151" spans="1:15" ht="22.5" customHeight="1">
      <c r="A151" s="64"/>
      <c r="B151" s="72"/>
      <c r="C151" s="72"/>
      <c r="D151" s="78"/>
      <c r="E151" s="2" t="s">
        <v>49</v>
      </c>
      <c r="F151" s="60" t="s">
        <v>53</v>
      </c>
      <c r="G151" s="50">
        <v>244</v>
      </c>
      <c r="H151" s="38"/>
      <c r="I151" s="36">
        <v>0</v>
      </c>
      <c r="J151" s="36">
        <v>0</v>
      </c>
      <c r="K151" s="36">
        <v>0</v>
      </c>
      <c r="L151" s="36">
        <v>0</v>
      </c>
      <c r="M151" s="36"/>
      <c r="N151" s="36"/>
      <c r="O151" s="36">
        <f t="shared" si="21"/>
        <v>0</v>
      </c>
    </row>
    <row r="152" spans="1:15" ht="22.5" customHeight="1">
      <c r="A152" s="64"/>
      <c r="B152" s="72"/>
      <c r="C152" s="72"/>
      <c r="D152" s="78"/>
      <c r="E152" s="2" t="s">
        <v>48</v>
      </c>
      <c r="F152" s="60" t="s">
        <v>55</v>
      </c>
      <c r="G152" s="50">
        <v>611</v>
      </c>
      <c r="H152" s="38">
        <v>0</v>
      </c>
      <c r="I152" s="36">
        <v>0</v>
      </c>
      <c r="J152" s="36">
        <v>0</v>
      </c>
      <c r="K152" s="36">
        <v>0</v>
      </c>
      <c r="L152" s="36">
        <v>0</v>
      </c>
      <c r="M152" s="36"/>
      <c r="N152" s="36"/>
      <c r="O152" s="36">
        <f t="shared" si="21"/>
        <v>0</v>
      </c>
    </row>
    <row r="153" spans="1:15" ht="22.5" customHeight="1">
      <c r="A153" s="64"/>
      <c r="B153" s="72"/>
      <c r="C153" s="72"/>
      <c r="D153" s="78"/>
      <c r="E153" s="2" t="s">
        <v>48</v>
      </c>
      <c r="F153" s="60" t="s">
        <v>107</v>
      </c>
      <c r="G153" s="50" t="s">
        <v>88</v>
      </c>
      <c r="H153" s="38">
        <v>0</v>
      </c>
      <c r="I153" s="36"/>
      <c r="J153" s="36">
        <v>0</v>
      </c>
      <c r="K153" s="36">
        <v>0</v>
      </c>
      <c r="L153" s="36">
        <v>0</v>
      </c>
      <c r="M153" s="36"/>
      <c r="N153" s="36"/>
      <c r="O153" s="36">
        <f t="shared" si="21"/>
        <v>0</v>
      </c>
    </row>
    <row r="154" spans="1:15" ht="22.5" customHeight="1">
      <c r="A154" s="64"/>
      <c r="B154" s="72"/>
      <c r="C154" s="72"/>
      <c r="D154" s="78"/>
      <c r="E154" s="2" t="s">
        <v>48</v>
      </c>
      <c r="F154" s="60" t="s">
        <v>56</v>
      </c>
      <c r="G154" s="50">
        <v>611</v>
      </c>
      <c r="H154" s="38">
        <v>0</v>
      </c>
      <c r="I154" s="36"/>
      <c r="J154" s="36">
        <v>0</v>
      </c>
      <c r="K154" s="36">
        <v>0</v>
      </c>
      <c r="L154" s="36">
        <v>0</v>
      </c>
      <c r="M154" s="36"/>
      <c r="N154" s="36"/>
      <c r="O154" s="36">
        <f t="shared" si="21"/>
        <v>0</v>
      </c>
    </row>
    <row r="155" spans="1:15" ht="37.5" customHeight="1">
      <c r="A155" s="64"/>
      <c r="B155" s="72"/>
      <c r="C155" s="72"/>
      <c r="D155" s="78"/>
      <c r="E155" s="2" t="s">
        <v>48</v>
      </c>
      <c r="F155" s="61" t="s">
        <v>106</v>
      </c>
      <c r="G155" s="50" t="s">
        <v>210</v>
      </c>
      <c r="H155" s="38">
        <v>0</v>
      </c>
      <c r="I155" s="36">
        <v>0</v>
      </c>
      <c r="J155" s="36"/>
      <c r="K155" s="36">
        <v>0</v>
      </c>
      <c r="L155" s="36">
        <v>1689.65</v>
      </c>
      <c r="M155" s="36">
        <v>433.9</v>
      </c>
      <c r="N155" s="36">
        <v>433.9</v>
      </c>
      <c r="O155" s="36">
        <f t="shared" si="21"/>
        <v>2557.4500000000003</v>
      </c>
    </row>
    <row r="156" spans="1:15" ht="22.5" customHeight="1">
      <c r="A156" s="64"/>
      <c r="B156" s="72"/>
      <c r="C156" s="72"/>
      <c r="D156" s="78"/>
      <c r="E156" s="2" t="s">
        <v>48</v>
      </c>
      <c r="F156" s="60" t="s">
        <v>57</v>
      </c>
      <c r="G156" s="50">
        <v>611</v>
      </c>
      <c r="H156" s="38"/>
      <c r="I156" s="36">
        <v>0</v>
      </c>
      <c r="J156" s="36">
        <v>0</v>
      </c>
      <c r="K156" s="36">
        <v>0</v>
      </c>
      <c r="L156" s="36">
        <v>0</v>
      </c>
      <c r="M156" s="36"/>
      <c r="N156" s="36"/>
      <c r="O156" s="36">
        <f t="shared" si="21"/>
        <v>0</v>
      </c>
    </row>
    <row r="157" spans="1:15" ht="22.5" customHeight="1">
      <c r="A157" s="64"/>
      <c r="B157" s="72"/>
      <c r="C157" s="72"/>
      <c r="D157" s="78"/>
      <c r="E157" s="2" t="s">
        <v>48</v>
      </c>
      <c r="F157" s="60" t="s">
        <v>118</v>
      </c>
      <c r="G157" s="50">
        <v>611</v>
      </c>
      <c r="H157" s="38">
        <v>0</v>
      </c>
      <c r="I157" s="36">
        <v>0</v>
      </c>
      <c r="J157" s="36"/>
      <c r="K157" s="36"/>
      <c r="L157" s="36"/>
      <c r="M157" s="36"/>
      <c r="N157" s="36"/>
      <c r="O157" s="36">
        <f t="shared" si="21"/>
        <v>0</v>
      </c>
    </row>
    <row r="158" spans="1:15" ht="18.75" customHeight="1">
      <c r="A158" s="72"/>
      <c r="B158" s="72"/>
      <c r="C158" s="72"/>
      <c r="D158" s="78"/>
      <c r="E158" s="2" t="s">
        <v>48</v>
      </c>
      <c r="F158" s="60" t="s">
        <v>127</v>
      </c>
      <c r="G158" s="50" t="s">
        <v>88</v>
      </c>
      <c r="H158" s="38">
        <v>0</v>
      </c>
      <c r="I158" s="36">
        <v>0</v>
      </c>
      <c r="J158" s="36"/>
      <c r="K158" s="36"/>
      <c r="L158" s="36">
        <v>194.73</v>
      </c>
      <c r="M158" s="36"/>
      <c r="N158" s="36"/>
      <c r="O158" s="36">
        <f t="shared" si="21"/>
        <v>194.73</v>
      </c>
    </row>
    <row r="159" spans="1:15" ht="18.75" customHeight="1">
      <c r="A159" s="72"/>
      <c r="B159" s="72"/>
      <c r="C159" s="72"/>
      <c r="D159" s="78"/>
      <c r="E159" s="2" t="s">
        <v>140</v>
      </c>
      <c r="F159" s="60" t="s">
        <v>141</v>
      </c>
      <c r="G159" s="50">
        <v>611</v>
      </c>
      <c r="H159" s="38">
        <v>0</v>
      </c>
      <c r="I159" s="36">
        <v>0</v>
      </c>
      <c r="J159" s="36">
        <v>0</v>
      </c>
      <c r="K159" s="36"/>
      <c r="L159" s="36"/>
      <c r="M159" s="36"/>
      <c r="N159" s="36"/>
      <c r="O159" s="36">
        <f t="shared" si="21"/>
        <v>0</v>
      </c>
    </row>
    <row r="160" spans="1:15" ht="18.75" customHeight="1">
      <c r="A160" s="72"/>
      <c r="B160" s="72"/>
      <c r="C160" s="72"/>
      <c r="D160" s="78"/>
      <c r="E160" s="2" t="s">
        <v>140</v>
      </c>
      <c r="F160" s="60" t="s">
        <v>142</v>
      </c>
      <c r="G160" s="50">
        <v>611</v>
      </c>
      <c r="H160" s="38">
        <v>0</v>
      </c>
      <c r="I160" s="36">
        <v>0</v>
      </c>
      <c r="J160" s="36">
        <v>0</v>
      </c>
      <c r="K160" s="36"/>
      <c r="L160" s="36">
        <v>0</v>
      </c>
      <c r="M160" s="36">
        <v>0</v>
      </c>
      <c r="N160" s="36"/>
      <c r="O160" s="36">
        <f t="shared" si="21"/>
        <v>0</v>
      </c>
    </row>
    <row r="161" spans="1:15" ht="18.75" customHeight="1">
      <c r="A161" s="72"/>
      <c r="B161" s="72"/>
      <c r="C161" s="72"/>
      <c r="D161" s="78"/>
      <c r="E161" s="2" t="s">
        <v>140</v>
      </c>
      <c r="F161" s="60" t="s">
        <v>143</v>
      </c>
      <c r="G161" s="50">
        <v>611</v>
      </c>
      <c r="H161" s="38">
        <v>0</v>
      </c>
      <c r="I161" s="36">
        <v>0</v>
      </c>
      <c r="J161" s="36">
        <v>0</v>
      </c>
      <c r="K161" s="36"/>
      <c r="L161" s="36"/>
      <c r="M161" s="36"/>
      <c r="N161" s="36"/>
      <c r="O161" s="36">
        <f t="shared" si="21"/>
        <v>0</v>
      </c>
    </row>
    <row r="162" spans="1:15" ht="18.75" customHeight="1">
      <c r="A162" s="72"/>
      <c r="B162" s="72"/>
      <c r="C162" s="72"/>
      <c r="D162" s="78"/>
      <c r="E162" s="2" t="s">
        <v>140</v>
      </c>
      <c r="F162" s="60" t="s">
        <v>143</v>
      </c>
      <c r="G162" s="50">
        <v>611</v>
      </c>
      <c r="H162" s="38">
        <v>0</v>
      </c>
      <c r="I162" s="36">
        <v>0</v>
      </c>
      <c r="J162" s="36">
        <v>0</v>
      </c>
      <c r="K162" s="36"/>
      <c r="L162" s="36"/>
      <c r="M162" s="36"/>
      <c r="N162" s="36"/>
      <c r="O162" s="36">
        <f t="shared" si="21"/>
        <v>0</v>
      </c>
    </row>
    <row r="163" spans="1:15" ht="37.5" customHeight="1">
      <c r="A163" s="72"/>
      <c r="B163" s="72"/>
      <c r="C163" s="72"/>
      <c r="D163" s="78"/>
      <c r="E163" s="2" t="s">
        <v>140</v>
      </c>
      <c r="F163" s="60" t="s">
        <v>199</v>
      </c>
      <c r="G163" s="50" t="s">
        <v>211</v>
      </c>
      <c r="H163" s="38">
        <v>0</v>
      </c>
      <c r="I163" s="36">
        <v>0</v>
      </c>
      <c r="J163" s="36">
        <v>0</v>
      </c>
      <c r="K163" s="36"/>
      <c r="L163" s="36">
        <v>3031.23</v>
      </c>
      <c r="M163" s="36">
        <v>2816.15</v>
      </c>
      <c r="N163" s="36">
        <v>2816.15</v>
      </c>
      <c r="O163" s="36">
        <f t="shared" si="21"/>
        <v>8663.5300000000007</v>
      </c>
    </row>
    <row r="164" spans="1:15" ht="37.5" customHeight="1">
      <c r="A164" s="72"/>
      <c r="B164" s="72"/>
      <c r="C164" s="72"/>
      <c r="D164" s="78"/>
      <c r="E164" s="2" t="s">
        <v>140</v>
      </c>
      <c r="F164" s="60" t="s">
        <v>200</v>
      </c>
      <c r="G164" s="50">
        <v>611.61199999999997</v>
      </c>
      <c r="H164" s="38">
        <v>0</v>
      </c>
      <c r="I164" s="36">
        <v>0</v>
      </c>
      <c r="J164" s="36">
        <v>0</v>
      </c>
      <c r="K164" s="36"/>
      <c r="L164" s="36">
        <v>18526.689999999999</v>
      </c>
      <c r="M164" s="36">
        <v>19200.34</v>
      </c>
      <c r="N164" s="36">
        <v>19200.34</v>
      </c>
      <c r="O164" s="36">
        <f t="shared" si="21"/>
        <v>56927.369999999995</v>
      </c>
    </row>
    <row r="165" spans="1:15" ht="18.75" customHeight="1">
      <c r="A165" s="72"/>
      <c r="B165" s="72"/>
      <c r="C165" s="72"/>
      <c r="D165" s="78"/>
      <c r="E165" s="2" t="s">
        <v>140</v>
      </c>
      <c r="F165" s="60" t="s">
        <v>151</v>
      </c>
      <c r="G165" s="43" t="s">
        <v>148</v>
      </c>
      <c r="H165" s="38"/>
      <c r="I165" s="36"/>
      <c r="J165" s="36"/>
      <c r="K165" s="36"/>
      <c r="L165" s="36">
        <v>2400</v>
      </c>
      <c r="M165" s="36">
        <v>2400</v>
      </c>
      <c r="N165" s="36">
        <v>2400</v>
      </c>
      <c r="O165" s="36">
        <f t="shared" si="21"/>
        <v>7200</v>
      </c>
    </row>
    <row r="166" spans="1:15" ht="18.75" customHeight="1">
      <c r="A166" s="72"/>
      <c r="B166" s="72"/>
      <c r="C166" s="72"/>
      <c r="D166" s="78"/>
      <c r="E166" s="2" t="s">
        <v>49</v>
      </c>
      <c r="F166" s="60" t="s">
        <v>141</v>
      </c>
      <c r="G166" s="43">
        <v>111.119</v>
      </c>
      <c r="H166" s="38"/>
      <c r="I166" s="36"/>
      <c r="J166" s="36"/>
      <c r="K166" s="36"/>
      <c r="L166" s="36"/>
      <c r="M166" s="36"/>
      <c r="N166" s="36"/>
      <c r="O166" s="36">
        <f t="shared" si="21"/>
        <v>0</v>
      </c>
    </row>
    <row r="167" spans="1:15" ht="48.75" customHeight="1">
      <c r="A167" s="72"/>
      <c r="B167" s="72"/>
      <c r="C167" s="72"/>
      <c r="D167" s="78"/>
      <c r="E167" s="2" t="s">
        <v>140</v>
      </c>
      <c r="F167" s="60" t="s">
        <v>197</v>
      </c>
      <c r="G167" s="65" t="s">
        <v>212</v>
      </c>
      <c r="H167" s="38"/>
      <c r="I167" s="36"/>
      <c r="J167" s="36"/>
      <c r="K167" s="36"/>
      <c r="L167" s="36">
        <v>1253.74</v>
      </c>
      <c r="M167" s="36"/>
      <c r="N167" s="36"/>
      <c r="O167" s="36">
        <f t="shared" si="21"/>
        <v>1253.74</v>
      </c>
    </row>
    <row r="168" spans="1:15" ht="18.75" customHeight="1">
      <c r="A168" s="72"/>
      <c r="B168" s="72"/>
      <c r="C168" s="72"/>
      <c r="D168" s="78"/>
      <c r="E168" s="2" t="s">
        <v>49</v>
      </c>
      <c r="F168" s="60" t="s">
        <v>142</v>
      </c>
      <c r="G168" s="43">
        <v>111.119</v>
      </c>
      <c r="H168" s="38"/>
      <c r="I168" s="36"/>
      <c r="J168" s="36"/>
      <c r="K168" s="36"/>
      <c r="L168" s="36"/>
      <c r="M168" s="36"/>
      <c r="N168" s="36"/>
      <c r="O168" s="36">
        <f t="shared" si="21"/>
        <v>0</v>
      </c>
    </row>
    <row r="169" spans="1:15" ht="34.5" customHeight="1">
      <c r="A169" s="72"/>
      <c r="B169" s="72"/>
      <c r="C169" s="72"/>
      <c r="D169" s="78"/>
      <c r="E169" s="2" t="s">
        <v>49</v>
      </c>
      <c r="F169" s="60" t="s">
        <v>198</v>
      </c>
      <c r="G169" s="43">
        <v>111.119</v>
      </c>
      <c r="H169" s="38"/>
      <c r="I169" s="36"/>
      <c r="J169" s="36"/>
      <c r="K169" s="36"/>
      <c r="L169" s="36"/>
      <c r="M169" s="36"/>
      <c r="N169" s="36"/>
      <c r="O169" s="36">
        <f t="shared" si="21"/>
        <v>0</v>
      </c>
    </row>
    <row r="170" spans="1:15" ht="18.75" customHeight="1">
      <c r="A170" s="72"/>
      <c r="B170" s="72"/>
      <c r="C170" s="72"/>
      <c r="D170" s="78"/>
      <c r="E170" s="2" t="s">
        <v>140</v>
      </c>
      <c r="F170" s="60" t="s">
        <v>167</v>
      </c>
      <c r="G170" s="43">
        <v>611</v>
      </c>
      <c r="H170" s="38"/>
      <c r="I170" s="36"/>
      <c r="J170" s="36"/>
      <c r="K170" s="36"/>
      <c r="L170" s="36">
        <v>1527.2</v>
      </c>
      <c r="M170" s="36"/>
      <c r="N170" s="36"/>
      <c r="O170" s="36">
        <f t="shared" si="21"/>
        <v>1527.2</v>
      </c>
    </row>
    <row r="171" spans="1:15" ht="18.75" customHeight="1">
      <c r="A171" s="72"/>
      <c r="B171" s="72"/>
      <c r="C171" s="72"/>
      <c r="D171" s="78"/>
      <c r="E171" s="2" t="s">
        <v>49</v>
      </c>
      <c r="F171" s="60" t="s">
        <v>166</v>
      </c>
      <c r="G171" s="43">
        <v>111.119</v>
      </c>
      <c r="H171" s="38"/>
      <c r="I171" s="36"/>
      <c r="J171" s="36"/>
      <c r="K171" s="36"/>
      <c r="L171" s="36"/>
      <c r="M171" s="36"/>
      <c r="N171" s="36"/>
      <c r="O171" s="36">
        <f t="shared" si="21"/>
        <v>0</v>
      </c>
    </row>
    <row r="172" spans="1:15" ht="18.75" customHeight="1">
      <c r="A172" s="72"/>
      <c r="B172" s="72"/>
      <c r="C172" s="72"/>
      <c r="D172" s="78"/>
      <c r="E172" s="2" t="s">
        <v>140</v>
      </c>
      <c r="F172" s="60" t="s">
        <v>118</v>
      </c>
      <c r="G172" s="43">
        <v>611.61199999999997</v>
      </c>
      <c r="H172" s="38"/>
      <c r="I172" s="36"/>
      <c r="J172" s="36"/>
      <c r="K172" s="36"/>
      <c r="L172" s="36">
        <v>1.97</v>
      </c>
      <c r="M172" s="36"/>
      <c r="N172" s="36"/>
      <c r="O172" s="36">
        <f t="shared" si="21"/>
        <v>1.97</v>
      </c>
    </row>
    <row r="173" spans="1:15" ht="18.75" customHeight="1">
      <c r="A173" s="72"/>
      <c r="B173" s="72"/>
      <c r="C173" s="72"/>
      <c r="D173" s="78"/>
      <c r="E173" s="2" t="s">
        <v>140</v>
      </c>
      <c r="F173" s="60" t="s">
        <v>179</v>
      </c>
      <c r="G173" s="43">
        <v>611.61199999999997</v>
      </c>
      <c r="H173" s="38"/>
      <c r="I173" s="36"/>
      <c r="J173" s="36"/>
      <c r="K173" s="36"/>
      <c r="L173" s="36"/>
      <c r="M173" s="36"/>
      <c r="N173" s="36"/>
      <c r="O173" s="36">
        <f t="shared" si="21"/>
        <v>0</v>
      </c>
    </row>
    <row r="174" spans="1:15" ht="18.75" customHeight="1">
      <c r="A174" s="72"/>
      <c r="B174" s="72"/>
      <c r="C174" s="72"/>
      <c r="D174" s="78"/>
      <c r="E174" s="2" t="s">
        <v>49</v>
      </c>
      <c r="F174" s="60" t="s">
        <v>168</v>
      </c>
      <c r="G174" s="43">
        <v>121.129</v>
      </c>
      <c r="H174" s="38"/>
      <c r="I174" s="36"/>
      <c r="J174" s="36"/>
      <c r="K174" s="36"/>
      <c r="L174" s="36">
        <v>59.32</v>
      </c>
      <c r="M174" s="36"/>
      <c r="N174" s="36"/>
      <c r="O174" s="36">
        <f t="shared" si="21"/>
        <v>59.32</v>
      </c>
    </row>
    <row r="175" spans="1:15" ht="49.5" customHeight="1">
      <c r="A175" s="73"/>
      <c r="B175" s="73"/>
      <c r="C175" s="73"/>
      <c r="D175" s="79"/>
      <c r="E175" s="2" t="s">
        <v>216</v>
      </c>
      <c r="F175" s="60" t="s">
        <v>207</v>
      </c>
      <c r="G175" s="50" t="s">
        <v>213</v>
      </c>
      <c r="H175" s="38"/>
      <c r="I175" s="36"/>
      <c r="J175" s="36"/>
      <c r="K175" s="36"/>
      <c r="L175" s="36">
        <v>1187.4000000000001</v>
      </c>
      <c r="M175" s="36"/>
      <c r="N175" s="36"/>
      <c r="O175" s="36">
        <f t="shared" si="21"/>
        <v>1187.4000000000001</v>
      </c>
    </row>
    <row r="176" spans="1:15" ht="30">
      <c r="A176" s="75" t="s">
        <v>25</v>
      </c>
      <c r="B176" s="82" t="s">
        <v>58</v>
      </c>
      <c r="C176" s="17" t="s">
        <v>27</v>
      </c>
      <c r="D176" s="15" t="s">
        <v>10</v>
      </c>
      <c r="E176" s="15" t="s">
        <v>9</v>
      </c>
      <c r="F176" s="60" t="s">
        <v>9</v>
      </c>
      <c r="G176" s="43" t="s">
        <v>9</v>
      </c>
      <c r="H176" s="37">
        <f>H177</f>
        <v>0</v>
      </c>
      <c r="I176" s="35">
        <f>I177</f>
        <v>0</v>
      </c>
      <c r="J176" s="35">
        <f t="shared" ref="J176" si="22">J177</f>
        <v>0</v>
      </c>
      <c r="K176" s="35">
        <f t="shared" ref="K176:L176" si="23">K177</f>
        <v>0</v>
      </c>
      <c r="L176" s="35">
        <f t="shared" si="23"/>
        <v>0</v>
      </c>
      <c r="M176" s="35"/>
      <c r="N176" s="35"/>
      <c r="O176" s="35">
        <f t="shared" ref="O176:O189" si="24">H176+I176+J176+K176</f>
        <v>0</v>
      </c>
    </row>
    <row r="177" spans="1:15" ht="79.5" customHeight="1">
      <c r="A177" s="75"/>
      <c r="B177" s="83"/>
      <c r="C177" s="17" t="s">
        <v>132</v>
      </c>
      <c r="D177" s="15" t="s">
        <v>10</v>
      </c>
      <c r="E177" s="17" t="s">
        <v>17</v>
      </c>
      <c r="F177" s="60" t="s">
        <v>59</v>
      </c>
      <c r="G177" s="50">
        <v>611</v>
      </c>
      <c r="H177" s="36"/>
      <c r="I177" s="36">
        <v>0</v>
      </c>
      <c r="J177" s="36">
        <v>0</v>
      </c>
      <c r="K177" s="36">
        <v>0</v>
      </c>
      <c r="L177" s="36">
        <v>0</v>
      </c>
      <c r="M177" s="36"/>
      <c r="N177" s="36"/>
      <c r="O177" s="36">
        <f t="shared" si="24"/>
        <v>0</v>
      </c>
    </row>
    <row r="178" spans="1:15" ht="30">
      <c r="A178" s="75" t="s">
        <v>40</v>
      </c>
      <c r="B178" s="75" t="s">
        <v>68</v>
      </c>
      <c r="C178" s="17" t="s">
        <v>27</v>
      </c>
      <c r="D178" s="15" t="s">
        <v>10</v>
      </c>
      <c r="E178" s="15" t="s">
        <v>9</v>
      </c>
      <c r="F178" s="60" t="s">
        <v>9</v>
      </c>
      <c r="G178" s="43" t="s">
        <v>9</v>
      </c>
      <c r="H178" s="35">
        <f>H179+H180+H181+H182+H183+H184+H185+H186+H187+H188+H189</f>
        <v>0</v>
      </c>
      <c r="I178" s="35">
        <f>I179+I180+I181+I182+I183+I184+I185+I186+I187+I188+I189</f>
        <v>0</v>
      </c>
      <c r="J178" s="35">
        <f t="shared" ref="J178" si="25">J179+J180+J181+J182+J183+J184+J185+J186+J187+J188+J189</f>
        <v>0</v>
      </c>
      <c r="K178" s="35">
        <f t="shared" ref="K178:L178" si="26">K179+K180+K181+K182+K183+K184+K185+K186+K187+K188+K189</f>
        <v>0</v>
      </c>
      <c r="L178" s="35">
        <f t="shared" si="26"/>
        <v>0</v>
      </c>
      <c r="M178" s="35"/>
      <c r="N178" s="35"/>
      <c r="O178" s="35">
        <f t="shared" si="24"/>
        <v>0</v>
      </c>
    </row>
    <row r="179" spans="1:15" ht="18.75" customHeight="1">
      <c r="A179" s="84"/>
      <c r="B179" s="84"/>
      <c r="C179" s="75" t="s">
        <v>132</v>
      </c>
      <c r="D179" s="90" t="s">
        <v>10</v>
      </c>
      <c r="E179" s="17" t="s">
        <v>17</v>
      </c>
      <c r="F179" s="60" t="s">
        <v>60</v>
      </c>
      <c r="G179" s="50">
        <v>611</v>
      </c>
      <c r="H179" s="36"/>
      <c r="I179" s="36">
        <v>0</v>
      </c>
      <c r="J179" s="36">
        <v>0</v>
      </c>
      <c r="K179" s="36">
        <v>0</v>
      </c>
      <c r="L179" s="36">
        <v>0</v>
      </c>
      <c r="M179" s="36"/>
      <c r="N179" s="36"/>
      <c r="O179" s="36">
        <f t="shared" si="24"/>
        <v>0</v>
      </c>
    </row>
    <row r="180" spans="1:15" ht="18.75" customHeight="1">
      <c r="A180" s="84"/>
      <c r="B180" s="84"/>
      <c r="C180" s="75"/>
      <c r="D180" s="92"/>
      <c r="E180" s="17" t="s">
        <v>17</v>
      </c>
      <c r="F180" s="60" t="s">
        <v>60</v>
      </c>
      <c r="G180" s="50">
        <v>621</v>
      </c>
      <c r="H180" s="36"/>
      <c r="I180" s="36">
        <v>0</v>
      </c>
      <c r="J180" s="36">
        <v>0</v>
      </c>
      <c r="K180" s="36">
        <v>0</v>
      </c>
      <c r="L180" s="36">
        <v>0</v>
      </c>
      <c r="M180" s="36"/>
      <c r="N180" s="36"/>
      <c r="O180" s="36">
        <f t="shared" si="24"/>
        <v>0</v>
      </c>
    </row>
    <row r="181" spans="1:15" ht="18.75" customHeight="1">
      <c r="A181" s="84"/>
      <c r="B181" s="84"/>
      <c r="C181" s="75"/>
      <c r="D181" s="92"/>
      <c r="E181" s="17" t="s">
        <v>48</v>
      </c>
      <c r="F181" s="60" t="s">
        <v>60</v>
      </c>
      <c r="G181" s="50">
        <v>611</v>
      </c>
      <c r="H181" s="36"/>
      <c r="I181" s="36">
        <v>0</v>
      </c>
      <c r="J181" s="36">
        <v>0</v>
      </c>
      <c r="K181" s="36">
        <v>0</v>
      </c>
      <c r="L181" s="36">
        <v>0</v>
      </c>
      <c r="M181" s="36"/>
      <c r="N181" s="36"/>
      <c r="O181" s="36">
        <f t="shared" si="24"/>
        <v>0</v>
      </c>
    </row>
    <row r="182" spans="1:15" ht="18.75" customHeight="1">
      <c r="A182" s="84"/>
      <c r="B182" s="84"/>
      <c r="C182" s="75"/>
      <c r="D182" s="92"/>
      <c r="E182" s="17" t="s">
        <v>49</v>
      </c>
      <c r="F182" s="60" t="s">
        <v>60</v>
      </c>
      <c r="G182" s="50">
        <v>244</v>
      </c>
      <c r="H182" s="36"/>
      <c r="I182" s="36">
        <v>0</v>
      </c>
      <c r="J182" s="36">
        <v>0</v>
      </c>
      <c r="K182" s="36">
        <v>0</v>
      </c>
      <c r="L182" s="36">
        <v>0</v>
      </c>
      <c r="M182" s="36"/>
      <c r="N182" s="36"/>
      <c r="O182" s="36">
        <f t="shared" si="24"/>
        <v>0</v>
      </c>
    </row>
    <row r="183" spans="1:15" ht="18.75" customHeight="1">
      <c r="A183" s="84"/>
      <c r="B183" s="84"/>
      <c r="C183" s="75"/>
      <c r="D183" s="92"/>
      <c r="E183" s="17" t="s">
        <v>48</v>
      </c>
      <c r="F183" s="60" t="s">
        <v>61</v>
      </c>
      <c r="G183" s="50">
        <v>611</v>
      </c>
      <c r="H183" s="36"/>
      <c r="I183" s="36">
        <v>0</v>
      </c>
      <c r="J183" s="36">
        <v>0</v>
      </c>
      <c r="K183" s="36">
        <v>0</v>
      </c>
      <c r="L183" s="36">
        <v>0</v>
      </c>
      <c r="M183" s="36"/>
      <c r="N183" s="36"/>
      <c r="O183" s="36">
        <f t="shared" si="24"/>
        <v>0</v>
      </c>
    </row>
    <row r="184" spans="1:15" ht="18.75" customHeight="1">
      <c r="A184" s="84"/>
      <c r="B184" s="84"/>
      <c r="C184" s="75"/>
      <c r="D184" s="92"/>
      <c r="E184" s="17" t="s">
        <v>17</v>
      </c>
      <c r="F184" s="60" t="s">
        <v>62</v>
      </c>
      <c r="G184" s="50">
        <v>611</v>
      </c>
      <c r="H184" s="36"/>
      <c r="I184" s="36">
        <v>0</v>
      </c>
      <c r="J184" s="36">
        <v>0</v>
      </c>
      <c r="K184" s="36">
        <v>0</v>
      </c>
      <c r="L184" s="36">
        <v>0</v>
      </c>
      <c r="M184" s="36"/>
      <c r="N184" s="36"/>
      <c r="O184" s="36">
        <f t="shared" si="24"/>
        <v>0</v>
      </c>
    </row>
    <row r="185" spans="1:15" ht="18.75" customHeight="1">
      <c r="A185" s="84"/>
      <c r="B185" s="84"/>
      <c r="C185" s="75"/>
      <c r="D185" s="92"/>
      <c r="E185" s="17" t="s">
        <v>17</v>
      </c>
      <c r="F185" s="60" t="s">
        <v>63</v>
      </c>
      <c r="G185" s="50">
        <v>611</v>
      </c>
      <c r="H185" s="36"/>
      <c r="I185" s="36">
        <v>0</v>
      </c>
      <c r="J185" s="36">
        <v>0</v>
      </c>
      <c r="K185" s="36">
        <v>0</v>
      </c>
      <c r="L185" s="36">
        <v>0</v>
      </c>
      <c r="M185" s="36"/>
      <c r="N185" s="36"/>
      <c r="O185" s="36">
        <f t="shared" si="24"/>
        <v>0</v>
      </c>
    </row>
    <row r="186" spans="1:15" ht="18.75" customHeight="1">
      <c r="A186" s="84"/>
      <c r="B186" s="84"/>
      <c r="C186" s="75"/>
      <c r="D186" s="92"/>
      <c r="E186" s="17" t="s">
        <v>17</v>
      </c>
      <c r="F186" s="60" t="s">
        <v>64</v>
      </c>
      <c r="G186" s="50">
        <v>611</v>
      </c>
      <c r="H186" s="36"/>
      <c r="I186" s="36">
        <v>0</v>
      </c>
      <c r="J186" s="36">
        <v>0</v>
      </c>
      <c r="K186" s="36">
        <v>0</v>
      </c>
      <c r="L186" s="36">
        <v>0</v>
      </c>
      <c r="M186" s="36"/>
      <c r="N186" s="36"/>
      <c r="O186" s="36">
        <f t="shared" si="24"/>
        <v>0</v>
      </c>
    </row>
    <row r="187" spans="1:15" ht="18.75" customHeight="1">
      <c r="A187" s="84"/>
      <c r="B187" s="84"/>
      <c r="C187" s="75"/>
      <c r="D187" s="92"/>
      <c r="E187" s="17" t="s">
        <v>17</v>
      </c>
      <c r="F187" s="60" t="s">
        <v>65</v>
      </c>
      <c r="G187" s="50">
        <v>611</v>
      </c>
      <c r="H187" s="36"/>
      <c r="I187" s="36">
        <v>0</v>
      </c>
      <c r="J187" s="36">
        <v>0</v>
      </c>
      <c r="K187" s="36">
        <v>0</v>
      </c>
      <c r="L187" s="36">
        <v>0</v>
      </c>
      <c r="M187" s="36"/>
      <c r="N187" s="36"/>
      <c r="O187" s="36">
        <f t="shared" si="24"/>
        <v>0</v>
      </c>
    </row>
    <row r="188" spans="1:15" ht="18.75" customHeight="1">
      <c r="A188" s="84"/>
      <c r="B188" s="84"/>
      <c r="C188" s="75"/>
      <c r="D188" s="92"/>
      <c r="E188" s="17" t="s">
        <v>17</v>
      </c>
      <c r="F188" s="60" t="s">
        <v>66</v>
      </c>
      <c r="G188" s="50">
        <v>611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/>
      <c r="N188" s="36"/>
      <c r="O188" s="36">
        <f t="shared" si="24"/>
        <v>0</v>
      </c>
    </row>
    <row r="189" spans="1:15" ht="18.75" customHeight="1">
      <c r="A189" s="84"/>
      <c r="B189" s="84"/>
      <c r="C189" s="75"/>
      <c r="D189" s="92"/>
      <c r="E189" s="17" t="s">
        <v>17</v>
      </c>
      <c r="F189" s="60" t="s">
        <v>67</v>
      </c>
      <c r="G189" s="50">
        <v>611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/>
      <c r="N189" s="36"/>
      <c r="O189" s="36">
        <f t="shared" si="24"/>
        <v>0</v>
      </c>
    </row>
    <row r="190" spans="1:15" ht="45">
      <c r="A190" s="86" t="s">
        <v>69</v>
      </c>
      <c r="B190" s="86" t="s">
        <v>70</v>
      </c>
      <c r="C190" s="17" t="s">
        <v>129</v>
      </c>
      <c r="D190" s="17" t="s">
        <v>12</v>
      </c>
      <c r="E190" s="16" t="s">
        <v>9</v>
      </c>
      <c r="F190" s="51" t="s">
        <v>9</v>
      </c>
      <c r="G190" s="51" t="s">
        <v>9</v>
      </c>
      <c r="H190" s="35">
        <f t="shared" ref="H190:N190" si="27">H191</f>
        <v>0</v>
      </c>
      <c r="I190" s="35">
        <f t="shared" si="27"/>
        <v>0</v>
      </c>
      <c r="J190" s="35">
        <f t="shared" si="27"/>
        <v>0</v>
      </c>
      <c r="K190" s="35">
        <f t="shared" si="27"/>
        <v>0</v>
      </c>
      <c r="L190" s="35">
        <f t="shared" si="27"/>
        <v>232.2</v>
      </c>
      <c r="M190" s="35">
        <f t="shared" si="27"/>
        <v>225</v>
      </c>
      <c r="N190" s="35">
        <f t="shared" si="27"/>
        <v>225</v>
      </c>
      <c r="O190" s="35">
        <f>SUM(H190:N190)</f>
        <v>682.2</v>
      </c>
    </row>
    <row r="191" spans="1:15" ht="55.5" customHeight="1">
      <c r="A191" s="86"/>
      <c r="B191" s="86"/>
      <c r="C191" s="17" t="s">
        <v>11</v>
      </c>
      <c r="D191" s="17" t="s">
        <v>12</v>
      </c>
      <c r="E191" s="15" t="s">
        <v>9</v>
      </c>
      <c r="F191" s="50" t="s">
        <v>9</v>
      </c>
      <c r="G191" s="43" t="s">
        <v>9</v>
      </c>
      <c r="H191" s="38">
        <f t="shared" ref="H191:M191" si="28">H192+H196</f>
        <v>0</v>
      </c>
      <c r="I191" s="38">
        <f t="shared" si="28"/>
        <v>0</v>
      </c>
      <c r="J191" s="38">
        <f t="shared" si="28"/>
        <v>0</v>
      </c>
      <c r="K191" s="38">
        <f t="shared" si="28"/>
        <v>0</v>
      </c>
      <c r="L191" s="38">
        <f t="shared" si="28"/>
        <v>232.2</v>
      </c>
      <c r="M191" s="38">
        <f t="shared" si="28"/>
        <v>225</v>
      </c>
      <c r="N191" s="38">
        <v>225</v>
      </c>
      <c r="O191" s="36">
        <f>SUM(H191:N191)</f>
        <v>682.2</v>
      </c>
    </row>
    <row r="192" spans="1:15" ht="30">
      <c r="A192" s="75" t="s">
        <v>15</v>
      </c>
      <c r="B192" s="75" t="s">
        <v>182</v>
      </c>
      <c r="C192" s="17" t="s">
        <v>27</v>
      </c>
      <c r="D192" s="15" t="s">
        <v>12</v>
      </c>
      <c r="E192" s="5" t="s">
        <v>9</v>
      </c>
      <c r="F192" s="51" t="s">
        <v>9</v>
      </c>
      <c r="G192" s="52" t="s">
        <v>9</v>
      </c>
      <c r="H192" s="37">
        <f>H193+H194+H195</f>
        <v>0</v>
      </c>
      <c r="I192" s="37">
        <f>I193</f>
        <v>0</v>
      </c>
      <c r="J192" s="37">
        <f>J193+J194+J195</f>
        <v>0</v>
      </c>
      <c r="K192" s="37">
        <f>K193+K194+K195</f>
        <v>0</v>
      </c>
      <c r="L192" s="37">
        <f>L193+L194+L195</f>
        <v>232.2</v>
      </c>
      <c r="M192" s="37">
        <f>M193+M194+M195</f>
        <v>225</v>
      </c>
      <c r="N192" s="37">
        <f>N193+N194+N195</f>
        <v>225</v>
      </c>
      <c r="O192" s="35">
        <f>SUM(H192:N192)</f>
        <v>682.2</v>
      </c>
    </row>
    <row r="193" spans="1:15" ht="38.25" customHeight="1">
      <c r="A193" s="75"/>
      <c r="B193" s="84"/>
      <c r="C193" s="75" t="s">
        <v>11</v>
      </c>
      <c r="D193" s="90" t="s">
        <v>12</v>
      </c>
      <c r="E193" s="15" t="s">
        <v>72</v>
      </c>
      <c r="F193" s="60" t="s">
        <v>101</v>
      </c>
      <c r="G193" s="50" t="s">
        <v>124</v>
      </c>
      <c r="H193" s="38"/>
      <c r="I193" s="38"/>
      <c r="J193" s="38"/>
      <c r="K193" s="36"/>
      <c r="L193" s="36">
        <v>232.2</v>
      </c>
      <c r="M193" s="36">
        <v>225</v>
      </c>
      <c r="N193" s="36">
        <v>225</v>
      </c>
      <c r="O193" s="36">
        <f>SUM(H193:N193)</f>
        <v>682.2</v>
      </c>
    </row>
    <row r="194" spans="1:15" ht="27" customHeight="1">
      <c r="A194" s="75"/>
      <c r="B194" s="84"/>
      <c r="C194" s="75"/>
      <c r="D194" s="90"/>
      <c r="E194" s="15" t="s">
        <v>72</v>
      </c>
      <c r="F194" s="60" t="s">
        <v>73</v>
      </c>
      <c r="G194" s="43">
        <v>244</v>
      </c>
      <c r="H194" s="38"/>
      <c r="I194" s="38">
        <v>0</v>
      </c>
      <c r="J194" s="38">
        <v>0</v>
      </c>
      <c r="K194" s="36">
        <v>0</v>
      </c>
      <c r="L194" s="36">
        <v>0</v>
      </c>
      <c r="M194" s="36"/>
      <c r="N194" s="36"/>
      <c r="O194" s="36">
        <f t="shared" ref="O194:O195" si="29">H194+I194+J194+K194+L194</f>
        <v>0</v>
      </c>
    </row>
    <row r="195" spans="1:15" ht="27" customHeight="1">
      <c r="A195" s="75"/>
      <c r="B195" s="84"/>
      <c r="C195" s="75"/>
      <c r="D195" s="90"/>
      <c r="E195" s="15" t="s">
        <v>72</v>
      </c>
      <c r="F195" s="60" t="s">
        <v>74</v>
      </c>
      <c r="G195" s="43">
        <v>244</v>
      </c>
      <c r="H195" s="38"/>
      <c r="I195" s="38">
        <v>0</v>
      </c>
      <c r="J195" s="38">
        <v>0</v>
      </c>
      <c r="K195" s="38">
        <v>0</v>
      </c>
      <c r="L195" s="38">
        <v>0</v>
      </c>
      <c r="M195" s="38"/>
      <c r="N195" s="38"/>
      <c r="O195" s="36">
        <f t="shared" si="29"/>
        <v>0</v>
      </c>
    </row>
    <row r="196" spans="1:15" ht="30">
      <c r="A196" s="75" t="s">
        <v>25</v>
      </c>
      <c r="B196" s="75" t="s">
        <v>183</v>
      </c>
      <c r="C196" s="17" t="s">
        <v>27</v>
      </c>
      <c r="D196" s="15" t="s">
        <v>12</v>
      </c>
      <c r="E196" s="5" t="s">
        <v>9</v>
      </c>
      <c r="F196" s="51" t="s">
        <v>9</v>
      </c>
      <c r="G196" s="52" t="s">
        <v>9</v>
      </c>
      <c r="H196" s="37">
        <f>H197+H198+H199+H200+H201+H202+H203</f>
        <v>0</v>
      </c>
      <c r="I196" s="39">
        <f>I197+I198+I199+I200+I201+I202+I203</f>
        <v>0</v>
      </c>
      <c r="J196" s="39">
        <f t="shared" ref="J196" si="30">J197+J198+J199+J200+J201+J202+J203</f>
        <v>0</v>
      </c>
      <c r="K196" s="39">
        <f t="shared" ref="K196:L196" si="31">K197+K198+K199+K200+K201+K202+K203</f>
        <v>0</v>
      </c>
      <c r="L196" s="39">
        <f t="shared" si="31"/>
        <v>0</v>
      </c>
      <c r="M196" s="39"/>
      <c r="N196" s="39"/>
      <c r="O196" s="35">
        <f t="shared" ref="O196:O203" si="32">H196+I196+J196+K196</f>
        <v>0</v>
      </c>
    </row>
    <row r="197" spans="1:15" ht="19.5" customHeight="1">
      <c r="A197" s="84"/>
      <c r="B197" s="84"/>
      <c r="C197" s="75" t="s">
        <v>11</v>
      </c>
      <c r="D197" s="90" t="s">
        <v>12</v>
      </c>
      <c r="E197" s="15" t="s">
        <v>72</v>
      </c>
      <c r="F197" s="60" t="s">
        <v>76</v>
      </c>
      <c r="G197" s="43">
        <v>244</v>
      </c>
      <c r="H197" s="38">
        <v>0</v>
      </c>
      <c r="I197" s="38">
        <v>0</v>
      </c>
      <c r="J197" s="38">
        <v>0</v>
      </c>
      <c r="K197" s="36">
        <v>0</v>
      </c>
      <c r="L197" s="36">
        <v>0</v>
      </c>
      <c r="M197" s="36"/>
      <c r="N197" s="36"/>
      <c r="O197" s="36">
        <f t="shared" si="32"/>
        <v>0</v>
      </c>
    </row>
    <row r="198" spans="1:15" ht="19.5" customHeight="1">
      <c r="A198" s="84"/>
      <c r="B198" s="84"/>
      <c r="C198" s="75"/>
      <c r="D198" s="90"/>
      <c r="E198" s="15" t="s">
        <v>72</v>
      </c>
      <c r="F198" s="60" t="s">
        <v>77</v>
      </c>
      <c r="G198" s="43">
        <v>244</v>
      </c>
      <c r="H198" s="38"/>
      <c r="I198" s="38">
        <v>0</v>
      </c>
      <c r="J198" s="38">
        <v>0</v>
      </c>
      <c r="K198" s="36">
        <v>0</v>
      </c>
      <c r="L198" s="36">
        <v>0</v>
      </c>
      <c r="M198" s="36"/>
      <c r="N198" s="36"/>
      <c r="O198" s="36">
        <f t="shared" si="32"/>
        <v>0</v>
      </c>
    </row>
    <row r="199" spans="1:15" ht="19.5" customHeight="1">
      <c r="A199" s="84"/>
      <c r="B199" s="84"/>
      <c r="C199" s="75"/>
      <c r="D199" s="90"/>
      <c r="E199" s="15" t="s">
        <v>72</v>
      </c>
      <c r="F199" s="60" t="s">
        <v>78</v>
      </c>
      <c r="G199" s="43">
        <v>244</v>
      </c>
      <c r="H199" s="38"/>
      <c r="I199" s="38">
        <v>0</v>
      </c>
      <c r="J199" s="38">
        <v>0</v>
      </c>
      <c r="K199" s="36">
        <v>0</v>
      </c>
      <c r="L199" s="36">
        <v>0</v>
      </c>
      <c r="M199" s="36"/>
      <c r="N199" s="36"/>
      <c r="O199" s="36">
        <f t="shared" si="32"/>
        <v>0</v>
      </c>
    </row>
    <row r="200" spans="1:15" ht="19.5" customHeight="1">
      <c r="A200" s="84"/>
      <c r="B200" s="84"/>
      <c r="C200" s="75"/>
      <c r="D200" s="90"/>
      <c r="E200" s="15" t="s">
        <v>72</v>
      </c>
      <c r="F200" s="60" t="s">
        <v>79</v>
      </c>
      <c r="G200" s="43">
        <v>244</v>
      </c>
      <c r="H200" s="38"/>
      <c r="I200" s="38">
        <v>0</v>
      </c>
      <c r="J200" s="38">
        <v>0</v>
      </c>
      <c r="K200" s="36">
        <v>0</v>
      </c>
      <c r="L200" s="36">
        <v>0</v>
      </c>
      <c r="M200" s="36"/>
      <c r="N200" s="36"/>
      <c r="O200" s="36">
        <f t="shared" si="32"/>
        <v>0</v>
      </c>
    </row>
    <row r="201" spans="1:15" ht="19.5" customHeight="1">
      <c r="A201" s="84"/>
      <c r="B201" s="84"/>
      <c r="C201" s="75"/>
      <c r="D201" s="90"/>
      <c r="E201" s="15" t="s">
        <v>72</v>
      </c>
      <c r="F201" s="60" t="s">
        <v>80</v>
      </c>
      <c r="G201" s="43">
        <v>244</v>
      </c>
      <c r="H201" s="38"/>
      <c r="I201" s="38">
        <v>0</v>
      </c>
      <c r="J201" s="38">
        <v>0</v>
      </c>
      <c r="K201" s="36">
        <v>0</v>
      </c>
      <c r="L201" s="36">
        <v>0</v>
      </c>
      <c r="M201" s="36"/>
      <c r="N201" s="36"/>
      <c r="O201" s="36">
        <f t="shared" si="32"/>
        <v>0</v>
      </c>
    </row>
    <row r="202" spans="1:15" ht="19.5" customHeight="1">
      <c r="A202" s="84"/>
      <c r="B202" s="84"/>
      <c r="C202" s="75"/>
      <c r="D202" s="90"/>
      <c r="E202" s="15" t="s">
        <v>72</v>
      </c>
      <c r="F202" s="60" t="s">
        <v>81</v>
      </c>
      <c r="G202" s="43">
        <v>244</v>
      </c>
      <c r="H202" s="38"/>
      <c r="I202" s="38">
        <v>0</v>
      </c>
      <c r="J202" s="38">
        <v>0</v>
      </c>
      <c r="K202" s="36">
        <v>0</v>
      </c>
      <c r="L202" s="36">
        <v>0</v>
      </c>
      <c r="M202" s="36"/>
      <c r="N202" s="36"/>
      <c r="O202" s="36">
        <f t="shared" si="32"/>
        <v>0</v>
      </c>
    </row>
    <row r="203" spans="1:15" ht="19.5" customHeight="1">
      <c r="A203" s="84"/>
      <c r="B203" s="84"/>
      <c r="C203" s="75"/>
      <c r="D203" s="90"/>
      <c r="E203" s="15" t="s">
        <v>72</v>
      </c>
      <c r="F203" s="60" t="s">
        <v>82</v>
      </c>
      <c r="G203" s="43">
        <v>244</v>
      </c>
      <c r="H203" s="38"/>
      <c r="I203" s="38">
        <v>0</v>
      </c>
      <c r="J203" s="38">
        <v>0</v>
      </c>
      <c r="K203" s="36">
        <v>0</v>
      </c>
      <c r="L203" s="36">
        <v>0</v>
      </c>
      <c r="M203" s="36"/>
      <c r="N203" s="36"/>
      <c r="O203" s="36">
        <f t="shared" si="32"/>
        <v>0</v>
      </c>
    </row>
    <row r="204" spans="1:15">
      <c r="A204" s="84"/>
      <c r="B204" s="84"/>
      <c r="C204" s="75"/>
      <c r="D204" s="90"/>
      <c r="E204" s="4"/>
      <c r="F204" s="62"/>
      <c r="G204" s="53"/>
      <c r="H204" s="54"/>
      <c r="I204" s="54"/>
      <c r="J204" s="54"/>
      <c r="K204" s="40"/>
      <c r="L204" s="40"/>
      <c r="M204" s="40"/>
      <c r="N204" s="40"/>
      <c r="O204" s="41"/>
    </row>
    <row r="205" spans="1:15" ht="45">
      <c r="A205" s="86" t="s">
        <v>180</v>
      </c>
      <c r="B205" s="86" t="s">
        <v>181</v>
      </c>
      <c r="C205" s="26" t="s">
        <v>129</v>
      </c>
      <c r="D205" s="26" t="s">
        <v>12</v>
      </c>
      <c r="E205" s="25" t="s">
        <v>9</v>
      </c>
      <c r="F205" s="51" t="s">
        <v>9</v>
      </c>
      <c r="G205" s="51" t="s">
        <v>9</v>
      </c>
      <c r="H205" s="35">
        <f t="shared" ref="H205:N205" si="33">H206</f>
        <v>0</v>
      </c>
      <c r="I205" s="35">
        <f t="shared" si="33"/>
        <v>0</v>
      </c>
      <c r="J205" s="35">
        <f t="shared" si="33"/>
        <v>0</v>
      </c>
      <c r="K205" s="35">
        <f t="shared" si="33"/>
        <v>0</v>
      </c>
      <c r="L205" s="35">
        <f t="shared" si="33"/>
        <v>0</v>
      </c>
      <c r="M205" s="35">
        <f t="shared" si="33"/>
        <v>0</v>
      </c>
      <c r="N205" s="35">
        <f t="shared" si="33"/>
        <v>0</v>
      </c>
      <c r="O205" s="35">
        <f>SUM(H205:M205)</f>
        <v>0</v>
      </c>
    </row>
    <row r="206" spans="1:15" ht="78" customHeight="1">
      <c r="A206" s="86"/>
      <c r="B206" s="86"/>
      <c r="C206" s="26" t="s">
        <v>11</v>
      </c>
      <c r="D206" s="26" t="s">
        <v>12</v>
      </c>
      <c r="E206" s="24" t="s">
        <v>9</v>
      </c>
      <c r="F206" s="50" t="s">
        <v>9</v>
      </c>
      <c r="G206" s="43" t="s">
        <v>9</v>
      </c>
      <c r="H206" s="38">
        <f t="shared" ref="H206:M206" si="34">H207+H211</f>
        <v>0</v>
      </c>
      <c r="I206" s="38">
        <f t="shared" si="34"/>
        <v>0</v>
      </c>
      <c r="J206" s="38">
        <f t="shared" si="34"/>
        <v>0</v>
      </c>
      <c r="K206" s="38">
        <f t="shared" si="34"/>
        <v>0</v>
      </c>
      <c r="L206" s="38"/>
      <c r="M206" s="38">
        <f t="shared" si="34"/>
        <v>0</v>
      </c>
      <c r="N206" s="38"/>
      <c r="O206" s="36">
        <f>SUM(H206:M206)</f>
        <v>0</v>
      </c>
    </row>
    <row r="207" spans="1:15" ht="30">
      <c r="A207" s="75" t="s">
        <v>15</v>
      </c>
      <c r="B207" s="75" t="s">
        <v>71</v>
      </c>
      <c r="C207" s="26" t="s">
        <v>27</v>
      </c>
      <c r="D207" s="24" t="s">
        <v>12</v>
      </c>
      <c r="E207" s="5" t="s">
        <v>9</v>
      </c>
      <c r="F207" s="51" t="s">
        <v>9</v>
      </c>
      <c r="G207" s="52" t="s">
        <v>9</v>
      </c>
      <c r="H207" s="37">
        <f>H208+H209+H210</f>
        <v>0</v>
      </c>
      <c r="I207" s="37">
        <f>I208</f>
        <v>0</v>
      </c>
      <c r="J207" s="37">
        <f>J208+J209+J210</f>
        <v>0</v>
      </c>
      <c r="K207" s="37">
        <f>K208+K209+K210</f>
        <v>0</v>
      </c>
      <c r="L207" s="37">
        <f>L208+L209+L210</f>
        <v>0</v>
      </c>
      <c r="M207" s="37">
        <f>M208+M209+M210</f>
        <v>0</v>
      </c>
      <c r="N207" s="37">
        <f>N208+N209+N210</f>
        <v>0</v>
      </c>
      <c r="O207" s="35">
        <f>SUM(H207:M207)</f>
        <v>0</v>
      </c>
    </row>
    <row r="208" spans="1:15" ht="30">
      <c r="A208" s="75"/>
      <c r="B208" s="84"/>
      <c r="C208" s="75" t="s">
        <v>11</v>
      </c>
      <c r="D208" s="90" t="s">
        <v>12</v>
      </c>
      <c r="E208" s="24" t="s">
        <v>72</v>
      </c>
      <c r="F208" s="60" t="s">
        <v>101</v>
      </c>
      <c r="G208" s="50" t="s">
        <v>124</v>
      </c>
      <c r="H208" s="38"/>
      <c r="I208" s="38"/>
      <c r="J208" s="38"/>
      <c r="K208" s="36"/>
      <c r="L208" s="36"/>
      <c r="M208" s="36"/>
      <c r="N208" s="36"/>
      <c r="O208" s="36">
        <f>SUM(H208:N208)</f>
        <v>0</v>
      </c>
    </row>
    <row r="209" spans="1:15">
      <c r="A209" s="75"/>
      <c r="B209" s="84"/>
      <c r="C209" s="75"/>
      <c r="D209" s="90"/>
      <c r="E209" s="24" t="s">
        <v>72</v>
      </c>
      <c r="F209" s="60" t="s">
        <v>73</v>
      </c>
      <c r="G209" s="43">
        <v>244</v>
      </c>
      <c r="H209" s="38"/>
      <c r="I209" s="38">
        <v>0</v>
      </c>
      <c r="J209" s="38">
        <v>0</v>
      </c>
      <c r="K209" s="36">
        <v>0</v>
      </c>
      <c r="L209" s="36">
        <v>0</v>
      </c>
      <c r="M209" s="36"/>
      <c r="N209" s="36"/>
      <c r="O209" s="36">
        <f t="shared" ref="O209:O210" si="35">H209+I209+J209+K209+L209</f>
        <v>0</v>
      </c>
    </row>
    <row r="210" spans="1:15">
      <c r="A210" s="75"/>
      <c r="B210" s="84"/>
      <c r="C210" s="75"/>
      <c r="D210" s="90"/>
      <c r="E210" s="24" t="s">
        <v>72</v>
      </c>
      <c r="F210" s="60" t="s">
        <v>74</v>
      </c>
      <c r="G210" s="43">
        <v>244</v>
      </c>
      <c r="H210" s="38"/>
      <c r="I210" s="38">
        <v>0</v>
      </c>
      <c r="J210" s="38">
        <v>0</v>
      </c>
      <c r="K210" s="38">
        <v>0</v>
      </c>
      <c r="L210" s="38">
        <v>0</v>
      </c>
      <c r="M210" s="38"/>
      <c r="N210" s="38"/>
      <c r="O210" s="36">
        <f t="shared" si="35"/>
        <v>0</v>
      </c>
    </row>
    <row r="211" spans="1:15" ht="30">
      <c r="A211" s="75" t="s">
        <v>25</v>
      </c>
      <c r="B211" s="75" t="s">
        <v>75</v>
      </c>
      <c r="C211" s="26" t="s">
        <v>27</v>
      </c>
      <c r="D211" s="24" t="s">
        <v>12</v>
      </c>
      <c r="E211" s="5" t="s">
        <v>9</v>
      </c>
      <c r="F211" s="51" t="s">
        <v>9</v>
      </c>
      <c r="G211" s="52" t="s">
        <v>9</v>
      </c>
      <c r="H211" s="37">
        <f>H212+H213+H214+H215+H216+H217+H218</f>
        <v>0</v>
      </c>
      <c r="I211" s="39">
        <f>I212+I213+I214+I215+I216+I217+I218</f>
        <v>0</v>
      </c>
      <c r="J211" s="39">
        <f t="shared" ref="J211:L211" si="36">J212+J213+J214+J215+J216+J217+J218</f>
        <v>0</v>
      </c>
      <c r="K211" s="39">
        <f t="shared" si="36"/>
        <v>0</v>
      </c>
      <c r="L211" s="39">
        <f t="shared" si="36"/>
        <v>0</v>
      </c>
      <c r="M211" s="39"/>
      <c r="N211" s="39"/>
      <c r="O211" s="35">
        <f t="shared" ref="O211:O218" si="37">H211+I211+J211+K211</f>
        <v>0</v>
      </c>
    </row>
    <row r="212" spans="1:15">
      <c r="A212" s="84"/>
      <c r="B212" s="84"/>
      <c r="C212" s="75" t="s">
        <v>11</v>
      </c>
      <c r="D212" s="90" t="s">
        <v>12</v>
      </c>
      <c r="E212" s="24" t="s">
        <v>72</v>
      </c>
      <c r="F212" s="60" t="s">
        <v>76</v>
      </c>
      <c r="G212" s="43">
        <v>244</v>
      </c>
      <c r="H212" s="38">
        <v>0</v>
      </c>
      <c r="I212" s="38">
        <v>0</v>
      </c>
      <c r="J212" s="38">
        <v>0</v>
      </c>
      <c r="K212" s="36">
        <v>0</v>
      </c>
      <c r="L212" s="36">
        <v>0</v>
      </c>
      <c r="M212" s="36"/>
      <c r="N212" s="36"/>
      <c r="O212" s="36">
        <f t="shared" si="37"/>
        <v>0</v>
      </c>
    </row>
    <row r="213" spans="1:15">
      <c r="A213" s="84"/>
      <c r="B213" s="84"/>
      <c r="C213" s="75"/>
      <c r="D213" s="90"/>
      <c r="E213" s="24" t="s">
        <v>72</v>
      </c>
      <c r="F213" s="60" t="s">
        <v>77</v>
      </c>
      <c r="G213" s="43">
        <v>244</v>
      </c>
      <c r="H213" s="38"/>
      <c r="I213" s="38">
        <v>0</v>
      </c>
      <c r="J213" s="38">
        <v>0</v>
      </c>
      <c r="K213" s="36">
        <v>0</v>
      </c>
      <c r="L213" s="36">
        <v>0</v>
      </c>
      <c r="M213" s="36"/>
      <c r="N213" s="36"/>
      <c r="O213" s="36">
        <f t="shared" si="37"/>
        <v>0</v>
      </c>
    </row>
    <row r="214" spans="1:15">
      <c r="A214" s="84"/>
      <c r="B214" s="84"/>
      <c r="C214" s="75"/>
      <c r="D214" s="90"/>
      <c r="E214" s="24" t="s">
        <v>72</v>
      </c>
      <c r="F214" s="60" t="s">
        <v>78</v>
      </c>
      <c r="G214" s="43">
        <v>244</v>
      </c>
      <c r="H214" s="38"/>
      <c r="I214" s="38">
        <v>0</v>
      </c>
      <c r="J214" s="38">
        <v>0</v>
      </c>
      <c r="K214" s="36">
        <v>0</v>
      </c>
      <c r="L214" s="36">
        <v>0</v>
      </c>
      <c r="M214" s="36"/>
      <c r="N214" s="36"/>
      <c r="O214" s="36">
        <f t="shared" si="37"/>
        <v>0</v>
      </c>
    </row>
    <row r="215" spans="1:15">
      <c r="A215" s="84"/>
      <c r="B215" s="84"/>
      <c r="C215" s="75"/>
      <c r="D215" s="90"/>
      <c r="E215" s="24" t="s">
        <v>72</v>
      </c>
      <c r="F215" s="60" t="s">
        <v>79</v>
      </c>
      <c r="G215" s="43">
        <v>244</v>
      </c>
      <c r="H215" s="38"/>
      <c r="I215" s="38">
        <v>0</v>
      </c>
      <c r="J215" s="38">
        <v>0</v>
      </c>
      <c r="K215" s="36">
        <v>0</v>
      </c>
      <c r="L215" s="36">
        <v>0</v>
      </c>
      <c r="M215" s="36"/>
      <c r="N215" s="36"/>
      <c r="O215" s="36">
        <f t="shared" si="37"/>
        <v>0</v>
      </c>
    </row>
    <row r="216" spans="1:15">
      <c r="A216" s="84"/>
      <c r="B216" s="84"/>
      <c r="C216" s="75"/>
      <c r="D216" s="90"/>
      <c r="E216" s="24" t="s">
        <v>72</v>
      </c>
      <c r="F216" s="12" t="s">
        <v>80</v>
      </c>
      <c r="G216" s="43">
        <v>244</v>
      </c>
      <c r="H216" s="38"/>
      <c r="I216" s="38">
        <v>0</v>
      </c>
      <c r="J216" s="38">
        <v>0</v>
      </c>
      <c r="K216" s="36">
        <v>0</v>
      </c>
      <c r="L216" s="36">
        <v>0</v>
      </c>
      <c r="M216" s="36"/>
      <c r="N216" s="36"/>
      <c r="O216" s="36">
        <f t="shared" si="37"/>
        <v>0</v>
      </c>
    </row>
    <row r="217" spans="1:15">
      <c r="A217" s="84"/>
      <c r="B217" s="84"/>
      <c r="C217" s="75"/>
      <c r="D217" s="90"/>
      <c r="E217" s="24" t="s">
        <v>72</v>
      </c>
      <c r="F217" s="12" t="s">
        <v>81</v>
      </c>
      <c r="G217" s="43">
        <v>244</v>
      </c>
      <c r="H217" s="38"/>
      <c r="I217" s="38">
        <v>0</v>
      </c>
      <c r="J217" s="38">
        <v>0</v>
      </c>
      <c r="K217" s="36">
        <v>0</v>
      </c>
      <c r="L217" s="36">
        <v>0</v>
      </c>
      <c r="M217" s="36"/>
      <c r="N217" s="36"/>
      <c r="O217" s="36">
        <f t="shared" si="37"/>
        <v>0</v>
      </c>
    </row>
    <row r="218" spans="1:15">
      <c r="A218" s="84"/>
      <c r="B218" s="84"/>
      <c r="C218" s="75"/>
      <c r="D218" s="90"/>
      <c r="E218" s="24" t="s">
        <v>72</v>
      </c>
      <c r="F218" s="12" t="s">
        <v>82</v>
      </c>
      <c r="G218" s="43">
        <v>244</v>
      </c>
      <c r="H218" s="38"/>
      <c r="I218" s="38">
        <v>0</v>
      </c>
      <c r="J218" s="38">
        <v>0</v>
      </c>
      <c r="K218" s="36">
        <v>0</v>
      </c>
      <c r="L218" s="36">
        <v>0</v>
      </c>
      <c r="M218" s="36"/>
      <c r="N218" s="36"/>
      <c r="O218" s="36">
        <f t="shared" si="37"/>
        <v>0</v>
      </c>
    </row>
    <row r="219" spans="1:15">
      <c r="A219" s="84"/>
      <c r="B219" s="84"/>
      <c r="C219" s="75"/>
      <c r="D219" s="90"/>
      <c r="E219" s="4"/>
      <c r="F219" s="27"/>
      <c r="G219" s="53"/>
      <c r="H219" s="54"/>
      <c r="I219" s="54"/>
      <c r="J219" s="54"/>
      <c r="K219" s="40"/>
      <c r="L219" s="40"/>
      <c r="M219" s="40"/>
      <c r="N219" s="40"/>
      <c r="O219" s="41"/>
    </row>
    <row r="220" spans="1:15" ht="1.5" customHeight="1">
      <c r="A220" s="28"/>
      <c r="B220" s="28"/>
      <c r="C220" s="29"/>
      <c r="D220" s="30"/>
      <c r="E220" s="31"/>
      <c r="F220" s="32"/>
      <c r="G220" s="55"/>
      <c r="H220" s="56"/>
      <c r="I220" s="56"/>
      <c r="J220" s="56"/>
      <c r="K220" s="57"/>
      <c r="L220" s="57"/>
      <c r="M220" s="57"/>
      <c r="N220" s="57"/>
      <c r="O220" s="58"/>
    </row>
    <row r="221" spans="1:15" hidden="1">
      <c r="A221" s="28"/>
      <c r="B221" s="28"/>
      <c r="C221" s="29"/>
      <c r="D221" s="30"/>
      <c r="E221" s="31"/>
      <c r="F221" s="32"/>
      <c r="G221" s="55"/>
      <c r="H221" s="56"/>
      <c r="I221" s="56"/>
      <c r="J221" s="56"/>
      <c r="K221" s="57"/>
      <c r="L221" s="57"/>
      <c r="M221" s="57"/>
      <c r="N221" s="57"/>
      <c r="O221" s="58"/>
    </row>
    <row r="222" spans="1:15" hidden="1">
      <c r="A222" s="28"/>
      <c r="B222" s="28"/>
      <c r="C222" s="29"/>
      <c r="D222" s="30"/>
      <c r="E222" s="31"/>
      <c r="F222" s="32"/>
      <c r="G222" s="55"/>
      <c r="H222" s="56"/>
      <c r="I222" s="56"/>
      <c r="J222" s="56"/>
      <c r="K222" s="57"/>
      <c r="L222" s="57"/>
      <c r="M222" s="57"/>
      <c r="N222" s="57"/>
      <c r="O222" s="58"/>
    </row>
    <row r="223" spans="1:15" hidden="1">
      <c r="A223" s="28"/>
      <c r="B223" s="28"/>
      <c r="C223" s="29"/>
      <c r="D223" s="30"/>
      <c r="E223" s="31"/>
      <c r="F223" s="32"/>
      <c r="G223" s="55"/>
      <c r="H223" s="56"/>
      <c r="I223" s="56"/>
      <c r="J223" s="56"/>
      <c r="K223" s="57"/>
      <c r="L223" s="57"/>
      <c r="M223" s="57"/>
      <c r="N223" s="57"/>
      <c r="O223" s="58"/>
    </row>
    <row r="224" spans="1:15" hidden="1">
      <c r="A224" s="28"/>
      <c r="B224" s="28"/>
      <c r="C224" s="29"/>
      <c r="D224" s="30"/>
      <c r="E224" s="31"/>
      <c r="F224" s="32"/>
      <c r="G224" s="55"/>
      <c r="H224" s="56"/>
      <c r="I224" s="56"/>
      <c r="J224" s="56"/>
      <c r="K224" s="57"/>
      <c r="L224" s="57"/>
      <c r="M224" s="57"/>
      <c r="N224" s="57"/>
      <c r="O224" s="58"/>
    </row>
    <row r="225" spans="1:15" hidden="1">
      <c r="A225" s="28"/>
      <c r="B225" s="28"/>
      <c r="C225" s="29"/>
      <c r="D225" s="30"/>
      <c r="E225" s="31"/>
      <c r="F225" s="32"/>
      <c r="G225" s="55"/>
      <c r="H225" s="56"/>
      <c r="I225" s="56"/>
      <c r="J225" s="56"/>
      <c r="K225" s="57"/>
      <c r="L225" s="57"/>
      <c r="M225" s="57"/>
      <c r="N225" s="57"/>
      <c r="O225" s="58"/>
    </row>
    <row r="226" spans="1:15" hidden="1">
      <c r="A226" s="28"/>
      <c r="B226" s="28"/>
      <c r="C226" s="29"/>
      <c r="D226" s="30"/>
      <c r="E226" s="31"/>
      <c r="F226" s="32"/>
      <c r="G226" s="55"/>
      <c r="H226" s="56"/>
      <c r="I226" s="56"/>
      <c r="J226" s="56"/>
      <c r="K226" s="57"/>
      <c r="L226" s="57"/>
      <c r="M226" s="57"/>
      <c r="N226" s="57"/>
      <c r="O226" s="58"/>
    </row>
    <row r="227" spans="1:15" hidden="1">
      <c r="A227" s="28"/>
      <c r="B227" s="28"/>
      <c r="C227" s="29"/>
      <c r="D227" s="30"/>
      <c r="E227" s="31"/>
      <c r="F227" s="32"/>
      <c r="G227" s="55"/>
      <c r="H227" s="56"/>
      <c r="I227" s="56"/>
      <c r="J227" s="56"/>
      <c r="K227" s="57"/>
      <c r="L227" s="57"/>
      <c r="M227" s="57"/>
      <c r="N227" s="57"/>
      <c r="O227" s="58"/>
    </row>
    <row r="228" spans="1:15" hidden="1">
      <c r="A228" s="28"/>
      <c r="B228" s="28"/>
      <c r="C228" s="29"/>
      <c r="D228" s="30"/>
      <c r="E228" s="31"/>
      <c r="F228" s="32"/>
      <c r="G228" s="55"/>
      <c r="H228" s="56"/>
      <c r="I228" s="56"/>
      <c r="J228" s="56"/>
      <c r="K228" s="57"/>
      <c r="L228" s="57"/>
      <c r="M228" s="57"/>
      <c r="N228" s="57"/>
      <c r="O228" s="58"/>
    </row>
    <row r="229" spans="1:15" hidden="1">
      <c r="A229" s="28"/>
      <c r="B229" s="28"/>
      <c r="C229" s="29"/>
      <c r="D229" s="30"/>
      <c r="E229" s="31"/>
      <c r="F229" s="32"/>
      <c r="G229" s="55"/>
      <c r="H229" s="56"/>
      <c r="I229" s="56"/>
      <c r="J229" s="56"/>
      <c r="K229" s="57"/>
      <c r="L229" s="57"/>
      <c r="M229" s="57"/>
      <c r="N229" s="57"/>
      <c r="O229" s="58"/>
    </row>
    <row r="230" spans="1:15" hidden="1">
      <c r="A230" s="28"/>
      <c r="B230" s="28"/>
      <c r="C230" s="29"/>
      <c r="D230" s="30"/>
      <c r="E230" s="31"/>
      <c r="F230" s="32"/>
      <c r="G230" s="55"/>
      <c r="H230" s="56"/>
      <c r="I230" s="56"/>
      <c r="J230" s="56"/>
      <c r="K230" s="57"/>
      <c r="L230" s="57"/>
      <c r="M230" s="57"/>
      <c r="N230" s="57"/>
      <c r="O230" s="58"/>
    </row>
    <row r="231" spans="1:15" hidden="1">
      <c r="A231" s="28"/>
      <c r="B231" s="28"/>
      <c r="C231" s="29"/>
      <c r="D231" s="30"/>
      <c r="E231" s="31"/>
      <c r="F231" s="32"/>
      <c r="G231" s="55"/>
      <c r="H231" s="56"/>
      <c r="I231" s="56"/>
      <c r="J231" s="56"/>
      <c r="K231" s="57"/>
      <c r="L231" s="57"/>
      <c r="M231" s="57"/>
      <c r="N231" s="57"/>
      <c r="O231" s="58"/>
    </row>
    <row r="232" spans="1:15" hidden="1">
      <c r="A232" s="28"/>
      <c r="B232" s="28"/>
      <c r="C232" s="29"/>
      <c r="D232" s="30"/>
      <c r="E232" s="31"/>
      <c r="F232" s="32"/>
      <c r="G232" s="55"/>
      <c r="H232" s="56"/>
      <c r="I232" s="56"/>
      <c r="J232" s="56"/>
      <c r="K232" s="57"/>
      <c r="L232" s="57"/>
      <c r="M232" s="57"/>
      <c r="N232" s="57"/>
      <c r="O232" s="58"/>
    </row>
    <row r="233" spans="1:15" hidden="1">
      <c r="A233" s="28"/>
      <c r="B233" s="28"/>
      <c r="C233" s="29"/>
      <c r="D233" s="30"/>
      <c r="E233" s="31"/>
      <c r="F233" s="32"/>
      <c r="G233" s="55"/>
      <c r="H233" s="56"/>
      <c r="I233" s="56"/>
      <c r="J233" s="56"/>
      <c r="K233" s="57"/>
      <c r="L233" s="57"/>
      <c r="M233" s="57"/>
      <c r="N233" s="57"/>
      <c r="O233" s="58"/>
    </row>
    <row r="234" spans="1:15" hidden="1">
      <c r="A234" s="28"/>
      <c r="B234" s="28"/>
      <c r="C234" s="29"/>
      <c r="D234" s="30"/>
      <c r="E234" s="31"/>
      <c r="F234" s="32"/>
      <c r="G234" s="55"/>
      <c r="H234" s="56"/>
      <c r="I234" s="56"/>
      <c r="J234" s="56"/>
      <c r="K234" s="57"/>
      <c r="L234" s="57"/>
      <c r="M234" s="57"/>
      <c r="N234" s="57"/>
      <c r="O234" s="58"/>
    </row>
    <row r="235" spans="1:15" hidden="1"/>
    <row r="236" spans="1:15" hidden="1"/>
    <row r="237" spans="1:15" ht="19.5" customHeight="1">
      <c r="A237" s="81" t="s">
        <v>214</v>
      </c>
      <c r="B237" s="81"/>
    </row>
    <row r="238" spans="1:15" ht="19.5" customHeight="1">
      <c r="A238" s="81" t="s">
        <v>134</v>
      </c>
      <c r="B238" s="81"/>
      <c r="C238" s="81"/>
      <c r="F238" s="11" t="s">
        <v>215</v>
      </c>
      <c r="H238" s="70" t="s">
        <v>169</v>
      </c>
    </row>
  </sheetData>
  <mergeCells count="69">
    <mergeCell ref="G1:O1"/>
    <mergeCell ref="G2:O2"/>
    <mergeCell ref="D197:D204"/>
    <mergeCell ref="D193:D195"/>
    <mergeCell ref="D179:D189"/>
    <mergeCell ref="D103:D128"/>
    <mergeCell ref="C208:C210"/>
    <mergeCell ref="B137:B175"/>
    <mergeCell ref="C138:C175"/>
    <mergeCell ref="D138:D175"/>
    <mergeCell ref="C212:C219"/>
    <mergeCell ref="D212:D219"/>
    <mergeCell ref="D208:D210"/>
    <mergeCell ref="C193:C195"/>
    <mergeCell ref="A211:A219"/>
    <mergeCell ref="B211:B219"/>
    <mergeCell ref="B192:B195"/>
    <mergeCell ref="A192:A195"/>
    <mergeCell ref="A205:A206"/>
    <mergeCell ref="B205:B206"/>
    <mergeCell ref="A207:A210"/>
    <mergeCell ref="B207:B210"/>
    <mergeCell ref="B131:B132"/>
    <mergeCell ref="C103:C128"/>
    <mergeCell ref="A190:A191"/>
    <mergeCell ref="B190:B191"/>
    <mergeCell ref="A196:A204"/>
    <mergeCell ref="B196:B204"/>
    <mergeCell ref="A158:A175"/>
    <mergeCell ref="A58:A74"/>
    <mergeCell ref="B58:B74"/>
    <mergeCell ref="D59:D74"/>
    <mergeCell ref="C80:C101"/>
    <mergeCell ref="D80:D101"/>
    <mergeCell ref="B79:B101"/>
    <mergeCell ref="C59:C74"/>
    <mergeCell ref="A75:A78"/>
    <mergeCell ref="B75:B78"/>
    <mergeCell ref="A79:A101"/>
    <mergeCell ref="A237:B237"/>
    <mergeCell ref="A238:C238"/>
    <mergeCell ref="A102:A130"/>
    <mergeCell ref="B102:B130"/>
    <mergeCell ref="C129:C130"/>
    <mergeCell ref="A131:A132"/>
    <mergeCell ref="A176:A177"/>
    <mergeCell ref="B176:B177"/>
    <mergeCell ref="A178:A189"/>
    <mergeCell ref="B178:B189"/>
    <mergeCell ref="C179:C189"/>
    <mergeCell ref="A133:A134"/>
    <mergeCell ref="B133:B134"/>
    <mergeCell ref="A135:A136"/>
    <mergeCell ref="B135:B136"/>
    <mergeCell ref="C197:C204"/>
    <mergeCell ref="A21:A57"/>
    <mergeCell ref="B21:B57"/>
    <mergeCell ref="C22:C57"/>
    <mergeCell ref="A10:O10"/>
    <mergeCell ref="A11:A13"/>
    <mergeCell ref="B11:B13"/>
    <mergeCell ref="C11:C13"/>
    <mergeCell ref="D11:G12"/>
    <mergeCell ref="H11:O12"/>
    <mergeCell ref="D22:D57"/>
    <mergeCell ref="A15:A18"/>
    <mergeCell ref="B15:B18"/>
    <mergeCell ref="A19:A20"/>
    <mergeCell ref="B19:B20"/>
  </mergeCells>
  <pageMargins left="0" right="0" top="0" bottom="0" header="0.31496062992125984" footer="0.31496062992125984"/>
  <pageSetup paperSize="9" scale="9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2018-10-02T01:25:10Z</dcterms:modified>
</cp:coreProperties>
</file>