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риложение №1" sheetId="2" r:id="rId1"/>
    <sheet name="Приложение №2" sheetId="3" r:id="rId2"/>
    <sheet name="Приложение №3" sheetId="4" r:id="rId3"/>
    <sheet name="Приложение №4" sheetId="5" r:id="rId4"/>
  </sheets>
  <externalReferences>
    <externalReference r:id="rId5"/>
  </externalReferences>
  <definedNames>
    <definedName name="_xlnm.Print_Titles" localSheetId="0">'Приложение №1'!$6:$7</definedName>
    <definedName name="_xlnm.Print_Titles" localSheetId="1">'Приложение №2'!$6:$7</definedName>
    <definedName name="_xlnm.Print_Area" localSheetId="1">'Приложение №2'!$A$1:$I$178</definedName>
    <definedName name="_xlnm.Print_Area" localSheetId="2">'Приложение №3'!$A$1:$M$28</definedName>
  </definedNames>
  <calcPr calcId="152511"/>
</workbook>
</file>

<file path=xl/calcChain.xml><?xml version="1.0" encoding="utf-8"?>
<calcChain xmlns="http://schemas.openxmlformats.org/spreadsheetml/2006/main">
  <c r="H9" i="5" l="1"/>
  <c r="G10" i="5"/>
  <c r="G9" i="5" s="1"/>
  <c r="I10" i="5"/>
  <c r="I9" i="5" s="1"/>
  <c r="J10" i="5"/>
  <c r="K10" i="5"/>
  <c r="L10" i="5"/>
  <c r="G11" i="5"/>
  <c r="I11" i="5"/>
  <c r="J11" i="5" s="1"/>
  <c r="I12" i="5"/>
  <c r="J12" i="5" s="1"/>
  <c r="H13" i="5"/>
  <c r="K14" i="5"/>
  <c r="L14" i="5"/>
  <c r="G15" i="5"/>
  <c r="G13" i="5" s="1"/>
  <c r="I15" i="5"/>
  <c r="I13" i="5" s="1"/>
  <c r="K16" i="5"/>
  <c r="L16" i="5" s="1"/>
  <c r="K17" i="5"/>
  <c r="L17" i="5"/>
  <c r="H18" i="5"/>
  <c r="B19" i="5"/>
  <c r="H19" i="5"/>
  <c r="B20" i="5"/>
  <c r="G20" i="5"/>
  <c r="H20" i="5"/>
  <c r="I20" i="5"/>
  <c r="J20" i="5"/>
  <c r="K20" i="5"/>
  <c r="L20" i="5"/>
  <c r="B25" i="4"/>
  <c r="K23" i="4"/>
  <c r="I23" i="4"/>
  <c r="L23" i="4" s="1"/>
  <c r="K22" i="4"/>
  <c r="I22" i="4"/>
  <c r="L22" i="4" s="1"/>
  <c r="K21" i="4"/>
  <c r="J21" i="4"/>
  <c r="I21" i="4"/>
  <c r="H21" i="4"/>
  <c r="L21" i="4" s="1"/>
  <c r="L20" i="4"/>
  <c r="H20" i="4"/>
  <c r="L19" i="4"/>
  <c r="L18" i="4"/>
  <c r="G18" i="4"/>
  <c r="J17" i="4"/>
  <c r="K17" i="4" s="1"/>
  <c r="K16" i="4" s="1"/>
  <c r="H17" i="4"/>
  <c r="G17" i="4"/>
  <c r="L17" i="4" s="1"/>
  <c r="I16" i="4"/>
  <c r="H16" i="4"/>
  <c r="G16" i="4"/>
  <c r="H15" i="4"/>
  <c r="L15" i="4" s="1"/>
  <c r="L14" i="4"/>
  <c r="L13" i="4"/>
  <c r="K12" i="4"/>
  <c r="J12" i="4"/>
  <c r="I12" i="4"/>
  <c r="H12" i="4"/>
  <c r="H8" i="4" s="1"/>
  <c r="H24" i="4" s="1"/>
  <c r="H25" i="4" s="1"/>
  <c r="G12" i="4"/>
  <c r="I11" i="4"/>
  <c r="J11" i="4" s="1"/>
  <c r="K11" i="4" s="1"/>
  <c r="H11" i="4"/>
  <c r="G11" i="4"/>
  <c r="L11" i="4" s="1"/>
  <c r="K10" i="4"/>
  <c r="I10" i="4"/>
  <c r="L10" i="4" s="1"/>
  <c r="H10" i="4"/>
  <c r="B10" i="4"/>
  <c r="I9" i="4"/>
  <c r="J9" i="4" s="1"/>
  <c r="G9" i="4"/>
  <c r="B9" i="4"/>
  <c r="B11" i="4" s="1"/>
  <c r="B12" i="4" s="1"/>
  <c r="B13" i="4" s="1"/>
  <c r="I8" i="4"/>
  <c r="I24" i="4" s="1"/>
  <c r="I25" i="4" s="1"/>
  <c r="G8" i="4"/>
  <c r="H174" i="3"/>
  <c r="H169" i="3" s="1"/>
  <c r="G174" i="3"/>
  <c r="F174" i="3"/>
  <c r="E174" i="3"/>
  <c r="D174" i="3"/>
  <c r="I174" i="3" s="1"/>
  <c r="F169" i="3"/>
  <c r="E169" i="3"/>
  <c r="D169" i="3"/>
  <c r="D167" i="3"/>
  <c r="I167" i="3" s="1"/>
  <c r="H165" i="3"/>
  <c r="G165" i="3"/>
  <c r="G123" i="3" s="1"/>
  <c r="F165" i="3"/>
  <c r="E165" i="3"/>
  <c r="E123" i="3" s="1"/>
  <c r="D165" i="3"/>
  <c r="H162" i="3"/>
  <c r="F162" i="3"/>
  <c r="D162" i="3"/>
  <c r="D160" i="3"/>
  <c r="I160" i="3" s="1"/>
  <c r="H155" i="3"/>
  <c r="G155" i="3"/>
  <c r="F155" i="3"/>
  <c r="E155" i="3"/>
  <c r="I153" i="3"/>
  <c r="H148" i="3"/>
  <c r="G148" i="3"/>
  <c r="F148" i="3"/>
  <c r="E148" i="3"/>
  <c r="D148" i="3"/>
  <c r="D144" i="3"/>
  <c r="I144" i="3" s="1"/>
  <c r="H141" i="3"/>
  <c r="G141" i="3"/>
  <c r="F141" i="3"/>
  <c r="E141" i="3"/>
  <c r="H139" i="3"/>
  <c r="H134" i="3" s="1"/>
  <c r="G139" i="3"/>
  <c r="F139" i="3"/>
  <c r="F134" i="3" s="1"/>
  <c r="E139" i="3"/>
  <c r="D139" i="3"/>
  <c r="I139" i="3" s="1"/>
  <c r="G134" i="3"/>
  <c r="E134" i="3"/>
  <c r="H132" i="3"/>
  <c r="H127" i="3" s="1"/>
  <c r="G132" i="3"/>
  <c r="F132" i="3"/>
  <c r="F127" i="3" s="1"/>
  <c r="E132" i="3"/>
  <c r="D132" i="3"/>
  <c r="I132" i="3" s="1"/>
  <c r="G127" i="3"/>
  <c r="E127" i="3"/>
  <c r="H125" i="3"/>
  <c r="D125" i="3"/>
  <c r="H123" i="3"/>
  <c r="F123" i="3"/>
  <c r="H120" i="3"/>
  <c r="H116" i="3"/>
  <c r="G116" i="3"/>
  <c r="G113" i="3" s="1"/>
  <c r="F116" i="3"/>
  <c r="E116" i="3"/>
  <c r="E113" i="3" s="1"/>
  <c r="D116" i="3"/>
  <c r="H113" i="3"/>
  <c r="F113" i="3"/>
  <c r="D113" i="3"/>
  <c r="H111" i="3"/>
  <c r="G111" i="3"/>
  <c r="G106" i="3" s="1"/>
  <c r="F111" i="3"/>
  <c r="E111" i="3"/>
  <c r="E106" i="3" s="1"/>
  <c r="D111" i="3"/>
  <c r="H106" i="3"/>
  <c r="F106" i="3"/>
  <c r="D106" i="3"/>
  <c r="H104" i="3"/>
  <c r="G104" i="3"/>
  <c r="G99" i="3" s="1"/>
  <c r="F104" i="3"/>
  <c r="E104" i="3"/>
  <c r="E99" i="3" s="1"/>
  <c r="D104" i="3"/>
  <c r="H99" i="3"/>
  <c r="F99" i="3"/>
  <c r="D99" i="3"/>
  <c r="H97" i="3"/>
  <c r="G97" i="3"/>
  <c r="G92" i="3" s="1"/>
  <c r="F97" i="3"/>
  <c r="E97" i="3"/>
  <c r="E92" i="3" s="1"/>
  <c r="D97" i="3"/>
  <c r="H92" i="3"/>
  <c r="F92" i="3"/>
  <c r="D92" i="3"/>
  <c r="H90" i="3"/>
  <c r="G90" i="3"/>
  <c r="G85" i="3" s="1"/>
  <c r="F90" i="3"/>
  <c r="E90" i="3"/>
  <c r="E85" i="3" s="1"/>
  <c r="D90" i="3"/>
  <c r="H85" i="3"/>
  <c r="F85" i="3"/>
  <c r="D85" i="3"/>
  <c r="H81" i="3"/>
  <c r="G81" i="3"/>
  <c r="G78" i="3" s="1"/>
  <c r="F81" i="3"/>
  <c r="E81" i="3"/>
  <c r="E78" i="3" s="1"/>
  <c r="D81" i="3"/>
  <c r="H78" i="3"/>
  <c r="F78" i="3"/>
  <c r="D78" i="3"/>
  <c r="H76" i="3"/>
  <c r="G76" i="3"/>
  <c r="G71" i="3" s="1"/>
  <c r="F76" i="3"/>
  <c r="E76" i="3"/>
  <c r="E71" i="3" s="1"/>
  <c r="D76" i="3"/>
  <c r="H71" i="3"/>
  <c r="F71" i="3"/>
  <c r="D71" i="3"/>
  <c r="I67" i="3"/>
  <c r="H64" i="3"/>
  <c r="G64" i="3"/>
  <c r="F64" i="3"/>
  <c r="E64" i="3"/>
  <c r="D64" i="3"/>
  <c r="D62" i="3"/>
  <c r="I62" i="3" s="1"/>
  <c r="H57" i="3"/>
  <c r="G57" i="3"/>
  <c r="F57" i="3"/>
  <c r="E57" i="3"/>
  <c r="H53" i="3"/>
  <c r="H50" i="3" s="1"/>
  <c r="G53" i="3"/>
  <c r="F53" i="3"/>
  <c r="F50" i="3" s="1"/>
  <c r="E53" i="3"/>
  <c r="D53" i="3"/>
  <c r="D50" i="3" s="1"/>
  <c r="G50" i="3"/>
  <c r="E50" i="3"/>
  <c r="H48" i="3"/>
  <c r="H43" i="3" s="1"/>
  <c r="G48" i="3"/>
  <c r="F48" i="3"/>
  <c r="F43" i="3" s="1"/>
  <c r="E48" i="3"/>
  <c r="D48" i="3"/>
  <c r="D43" i="3" s="1"/>
  <c r="G43" i="3"/>
  <c r="E43" i="3"/>
  <c r="H41" i="3"/>
  <c r="H36" i="3" s="1"/>
  <c r="G41" i="3"/>
  <c r="F41" i="3"/>
  <c r="F36" i="3" s="1"/>
  <c r="E41" i="3"/>
  <c r="D41" i="3"/>
  <c r="D36" i="3" s="1"/>
  <c r="G36" i="3"/>
  <c r="E36" i="3"/>
  <c r="H34" i="3"/>
  <c r="H29" i="3" s="1"/>
  <c r="G34" i="3"/>
  <c r="F34" i="3"/>
  <c r="F29" i="3" s="1"/>
  <c r="E34" i="3"/>
  <c r="D34" i="3"/>
  <c r="D29" i="3" s="1"/>
  <c r="G29" i="3"/>
  <c r="E29" i="3"/>
  <c r="H27" i="3"/>
  <c r="H22" i="3" s="1"/>
  <c r="G27" i="3"/>
  <c r="F27" i="3"/>
  <c r="F22" i="3" s="1"/>
  <c r="E27" i="3"/>
  <c r="D27" i="3"/>
  <c r="D22" i="3" s="1"/>
  <c r="G22" i="3"/>
  <c r="E22" i="3"/>
  <c r="G20" i="3"/>
  <c r="G18" i="3"/>
  <c r="G15" i="3"/>
  <c r="M81" i="2"/>
  <c r="L79" i="2"/>
  <c r="K79" i="2"/>
  <c r="J79" i="2"/>
  <c r="I79" i="2"/>
  <c r="H79" i="2"/>
  <c r="M79" i="2" s="1"/>
  <c r="L78" i="2"/>
  <c r="M78" i="2" s="1"/>
  <c r="L76" i="2"/>
  <c r="K76" i="2"/>
  <c r="J76" i="2"/>
  <c r="I76" i="2"/>
  <c r="H76" i="2"/>
  <c r="M76" i="2" s="1"/>
  <c r="J75" i="2"/>
  <c r="K75" i="2" s="1"/>
  <c r="H75" i="2"/>
  <c r="J73" i="2"/>
  <c r="I73" i="2"/>
  <c r="H73" i="2"/>
  <c r="J72" i="2"/>
  <c r="J70" i="2"/>
  <c r="I70" i="2"/>
  <c r="H70" i="2"/>
  <c r="J69" i="2"/>
  <c r="K69" i="2" s="1"/>
  <c r="H69" i="2"/>
  <c r="I67" i="2"/>
  <c r="H67" i="2"/>
  <c r="K66" i="2"/>
  <c r="L66" i="2" s="1"/>
  <c r="J66" i="2"/>
  <c r="K64" i="2"/>
  <c r="J64" i="2"/>
  <c r="I64" i="2"/>
  <c r="H64" i="2"/>
  <c r="L63" i="2"/>
  <c r="L61" i="2" s="1"/>
  <c r="K63" i="2"/>
  <c r="J63" i="2"/>
  <c r="J61" i="2" s="1"/>
  <c r="H63" i="2"/>
  <c r="M63" i="2" s="1"/>
  <c r="K61" i="2"/>
  <c r="I61" i="2"/>
  <c r="H61" i="2"/>
  <c r="I60" i="2"/>
  <c r="H60" i="2"/>
  <c r="K59" i="2"/>
  <c r="I59" i="2"/>
  <c r="H59" i="2"/>
  <c r="I57" i="2"/>
  <c r="H57" i="2"/>
  <c r="L56" i="2"/>
  <c r="J56" i="2"/>
  <c r="M56" i="2" s="1"/>
  <c r="L54" i="2"/>
  <c r="K54" i="2"/>
  <c r="J54" i="2"/>
  <c r="I54" i="2"/>
  <c r="H54" i="2"/>
  <c r="M54" i="2" s="1"/>
  <c r="L53" i="2"/>
  <c r="L51" i="2" s="1"/>
  <c r="J53" i="2"/>
  <c r="M53" i="2" s="1"/>
  <c r="K51" i="2"/>
  <c r="J51" i="2"/>
  <c r="I51" i="2"/>
  <c r="M51" i="2" s="1"/>
  <c r="H51" i="2"/>
  <c r="M50" i="2"/>
  <c r="I50" i="2"/>
  <c r="L48" i="2"/>
  <c r="K48" i="2"/>
  <c r="J48" i="2"/>
  <c r="I48" i="2"/>
  <c r="M48" i="2" s="1"/>
  <c r="H48" i="2"/>
  <c r="M47" i="2"/>
  <c r="L45" i="2"/>
  <c r="K45" i="2"/>
  <c r="J45" i="2"/>
  <c r="I45" i="2"/>
  <c r="H45" i="2"/>
  <c r="M45" i="2" s="1"/>
  <c r="L44" i="2"/>
  <c r="L42" i="2" s="1"/>
  <c r="K44" i="2"/>
  <c r="J44" i="2"/>
  <c r="J42" i="2" s="1"/>
  <c r="I44" i="2"/>
  <c r="M44" i="2" s="1"/>
  <c r="K42" i="2"/>
  <c r="I42" i="2"/>
  <c r="M42" i="2" s="1"/>
  <c r="H42" i="2"/>
  <c r="M41" i="2"/>
  <c r="I41" i="2"/>
  <c r="L39" i="2"/>
  <c r="K39" i="2"/>
  <c r="J39" i="2"/>
  <c r="I39" i="2"/>
  <c r="M39" i="2" s="1"/>
  <c r="H39" i="2"/>
  <c r="L38" i="2"/>
  <c r="J38" i="2"/>
  <c r="M38" i="2" s="1"/>
  <c r="I38" i="2"/>
  <c r="L36" i="2"/>
  <c r="K36" i="2"/>
  <c r="I36" i="2"/>
  <c r="H36" i="2"/>
  <c r="M35" i="2"/>
  <c r="L33" i="2"/>
  <c r="K33" i="2"/>
  <c r="J33" i="2"/>
  <c r="I33" i="2"/>
  <c r="H33" i="2"/>
  <c r="M33" i="2" s="1"/>
  <c r="H32" i="2"/>
  <c r="M32" i="2" s="1"/>
  <c r="L30" i="2"/>
  <c r="K30" i="2"/>
  <c r="J30" i="2"/>
  <c r="I30" i="2"/>
  <c r="H30" i="2"/>
  <c r="M30" i="2" s="1"/>
  <c r="M29" i="2"/>
  <c r="L27" i="2"/>
  <c r="K27" i="2"/>
  <c r="J27" i="2"/>
  <c r="I27" i="2"/>
  <c r="M27" i="2" s="1"/>
  <c r="H27" i="2"/>
  <c r="K26" i="2"/>
  <c r="H26" i="2"/>
  <c r="K24" i="2"/>
  <c r="J24" i="2"/>
  <c r="I24" i="2"/>
  <c r="H24" i="2"/>
  <c r="L23" i="2"/>
  <c r="K23" i="2"/>
  <c r="J23" i="2"/>
  <c r="I23" i="2"/>
  <c r="M23" i="2" s="1"/>
  <c r="H23" i="2"/>
  <c r="L21" i="2"/>
  <c r="K21" i="2"/>
  <c r="J21" i="2"/>
  <c r="I21" i="2"/>
  <c r="M21" i="2" s="1"/>
  <c r="H21" i="2"/>
  <c r="K20" i="2"/>
  <c r="L20" i="2" s="1"/>
  <c r="L18" i="2" s="1"/>
  <c r="I20" i="2"/>
  <c r="I14" i="2" s="1"/>
  <c r="H20" i="2"/>
  <c r="M20" i="2" s="1"/>
  <c r="K18" i="2"/>
  <c r="J18" i="2"/>
  <c r="H18" i="2"/>
  <c r="K17" i="2"/>
  <c r="L17" i="2" s="1"/>
  <c r="J17" i="2"/>
  <c r="H17" i="2"/>
  <c r="M17" i="2" s="1"/>
  <c r="J15" i="2"/>
  <c r="I15" i="2"/>
  <c r="H15" i="2"/>
  <c r="J14" i="2"/>
  <c r="H14" i="2"/>
  <c r="J12" i="2"/>
  <c r="H12" i="2"/>
  <c r="K11" i="2"/>
  <c r="J11" i="2"/>
  <c r="I11" i="2"/>
  <c r="H11" i="2"/>
  <c r="H10" i="2"/>
  <c r="H8" i="2"/>
  <c r="I22" i="3" l="1"/>
  <c r="I29" i="3"/>
  <c r="I36" i="3"/>
  <c r="I43" i="3"/>
  <c r="I50" i="3"/>
  <c r="I71" i="3"/>
  <c r="I78" i="3"/>
  <c r="I85" i="3"/>
  <c r="I92" i="3"/>
  <c r="I99" i="3"/>
  <c r="I106" i="3"/>
  <c r="I113" i="3"/>
  <c r="I155" i="3"/>
  <c r="E18" i="3"/>
  <c r="E20" i="3"/>
  <c r="I27" i="3"/>
  <c r="I34" i="3"/>
  <c r="I41" i="3"/>
  <c r="I48" i="3"/>
  <c r="I53" i="3"/>
  <c r="D57" i="3"/>
  <c r="I57" i="3" s="1"/>
  <c r="I64" i="3"/>
  <c r="I76" i="3"/>
  <c r="F20" i="3"/>
  <c r="H20" i="3"/>
  <c r="H13" i="3" s="1"/>
  <c r="I81" i="3"/>
  <c r="F18" i="3"/>
  <c r="F11" i="3" s="1"/>
  <c r="H18" i="3"/>
  <c r="I90" i="3"/>
  <c r="I97" i="3"/>
  <c r="I104" i="3"/>
  <c r="I111" i="3"/>
  <c r="I116" i="3"/>
  <c r="D123" i="3"/>
  <c r="F125" i="3"/>
  <c r="F120" i="3" s="1"/>
  <c r="D127" i="3"/>
  <c r="I127" i="3" s="1"/>
  <c r="D134" i="3"/>
  <c r="I134" i="3" s="1"/>
  <c r="D141" i="3"/>
  <c r="I141" i="3" s="1"/>
  <c r="I148" i="3"/>
  <c r="D155" i="3"/>
  <c r="E162" i="3"/>
  <c r="I162" i="3" s="1"/>
  <c r="G162" i="3"/>
  <c r="E125" i="3"/>
  <c r="E13" i="3" s="1"/>
  <c r="G125" i="3"/>
  <c r="G13" i="3" s="1"/>
  <c r="K11" i="5"/>
  <c r="L11" i="5" s="1"/>
  <c r="J9" i="5"/>
  <c r="G19" i="5"/>
  <c r="G18" i="5"/>
  <c r="K12" i="5"/>
  <c r="L12" i="5" s="1"/>
  <c r="K9" i="5"/>
  <c r="I19" i="5"/>
  <c r="I18" i="5"/>
  <c r="J15" i="5"/>
  <c r="B14" i="4"/>
  <c r="B15" i="4" s="1"/>
  <c r="B20" i="4"/>
  <c r="J8" i="4"/>
  <c r="J24" i="4" s="1"/>
  <c r="J25" i="4" s="1"/>
  <c r="K9" i="4"/>
  <c r="K8" i="4" s="1"/>
  <c r="K24" i="4" s="1"/>
  <c r="K25" i="4" s="1"/>
  <c r="L16" i="4"/>
  <c r="L12" i="4"/>
  <c r="G24" i="4"/>
  <c r="J16" i="4"/>
  <c r="F15" i="3"/>
  <c r="H15" i="3"/>
  <c r="H11" i="3"/>
  <c r="I169" i="3"/>
  <c r="E120" i="3"/>
  <c r="E11" i="3"/>
  <c r="G120" i="3"/>
  <c r="G11" i="3"/>
  <c r="G8" i="3" s="1"/>
  <c r="I165" i="3"/>
  <c r="G169" i="3"/>
  <c r="D18" i="3"/>
  <c r="D20" i="3"/>
  <c r="I12" i="2"/>
  <c r="I10" i="2"/>
  <c r="I8" i="2" s="1"/>
  <c r="L64" i="2"/>
  <c r="L11" i="2"/>
  <c r="M11" i="2" s="1"/>
  <c r="L59" i="2"/>
  <c r="L69" i="2"/>
  <c r="L67" i="2" s="1"/>
  <c r="K67" i="2"/>
  <c r="L15" i="2"/>
  <c r="L14" i="2"/>
  <c r="M26" i="2"/>
  <c r="M61" i="2"/>
  <c r="M64" i="2"/>
  <c r="M66" i="2"/>
  <c r="M69" i="2"/>
  <c r="L75" i="2"/>
  <c r="L73" i="2" s="1"/>
  <c r="K73" i="2"/>
  <c r="M73" i="2" s="1"/>
  <c r="L26" i="2"/>
  <c r="L24" i="2" s="1"/>
  <c r="M24" i="2" s="1"/>
  <c r="J36" i="2"/>
  <c r="M36" i="2" s="1"/>
  <c r="J59" i="2"/>
  <c r="M59" i="2" s="1"/>
  <c r="J60" i="2"/>
  <c r="I18" i="2"/>
  <c r="M18" i="2" s="1"/>
  <c r="K14" i="2"/>
  <c r="K15" i="2"/>
  <c r="M15" i="2" s="1"/>
  <c r="J67" i="2"/>
  <c r="M67" i="2" s="1"/>
  <c r="K72" i="2"/>
  <c r="E8" i="3" l="1"/>
  <c r="H8" i="3"/>
  <c r="I123" i="3"/>
  <c r="D120" i="3"/>
  <c r="I120" i="3" s="1"/>
  <c r="F13" i="3"/>
  <c r="F8" i="3" s="1"/>
  <c r="E15" i="3"/>
  <c r="I125" i="3"/>
  <c r="J13" i="5"/>
  <c r="K15" i="5"/>
  <c r="K13" i="5" s="1"/>
  <c r="K18" i="5"/>
  <c r="L9" i="5"/>
  <c r="J18" i="5"/>
  <c r="L18" i="5" s="1"/>
  <c r="J19" i="5"/>
  <c r="G25" i="4"/>
  <c r="L25" i="4" s="1"/>
  <c r="L24" i="4"/>
  <c r="L8" i="4"/>
  <c r="L9" i="4"/>
  <c r="D13" i="3"/>
  <c r="I20" i="3"/>
  <c r="D15" i="3"/>
  <c r="I15" i="3" s="1"/>
  <c r="D11" i="3"/>
  <c r="I11" i="3" s="1"/>
  <c r="I18" i="3"/>
  <c r="K70" i="2"/>
  <c r="L72" i="2"/>
  <c r="L70" i="2" s="1"/>
  <c r="J10" i="2"/>
  <c r="J57" i="2"/>
  <c r="K12" i="2"/>
  <c r="L60" i="2"/>
  <c r="L57" i="2" s="1"/>
  <c r="M75" i="2"/>
  <c r="K60" i="2"/>
  <c r="K57" i="2" s="1"/>
  <c r="M14" i="2"/>
  <c r="L12" i="2"/>
  <c r="M72" i="2"/>
  <c r="L19" i="5" l="1"/>
  <c r="K19" i="5"/>
  <c r="L13" i="5"/>
  <c r="L15" i="5"/>
  <c r="D8" i="3"/>
  <c r="I8" i="3" s="1"/>
  <c r="I13" i="3"/>
  <c r="M12" i="2"/>
  <c r="M57" i="2"/>
  <c r="L10" i="2"/>
  <c r="L8" i="2" s="1"/>
  <c r="K10" i="2"/>
  <c r="K8" i="2" s="1"/>
  <c r="M60" i="2"/>
  <c r="J8" i="2"/>
  <c r="M8" i="2" s="1"/>
  <c r="M70" i="2"/>
  <c r="M10" i="2" l="1"/>
</calcChain>
</file>

<file path=xl/sharedStrings.xml><?xml version="1.0" encoding="utf-8"?>
<sst xmlns="http://schemas.openxmlformats.org/spreadsheetml/2006/main" count="792" uniqueCount="137">
  <si>
    <t xml:space="preserve">Приложение № 1
к муниципальной программе «Развитие транспортной системы муниципального образования «город Шарыпово Красноярского края» </t>
  </si>
  <si>
    <t>Информация о распределении планируемых расходов по отдельным мероприятиям программы, подпрограммам муниципальной программы муниципального образования города Шарыпово Красноярского края</t>
  </si>
  <si>
    <t>Статус (государственная программа, подпрограмма)</t>
  </si>
  <si>
    <t>Наименование  программы, подпрограммы</t>
  </si>
  <si>
    <t>Наименование ГРБС</t>
  </si>
  <si>
    <t xml:space="preserve">Код бюджетной классификации </t>
  </si>
  <si>
    <t>Расходы (тыс. руб.), годы</t>
  </si>
  <si>
    <t>ГРБС</t>
  </si>
  <si>
    <t>РзПр</t>
  </si>
  <si>
    <t>ЦСР</t>
  </si>
  <si>
    <t>ВР</t>
  </si>
  <si>
    <t>Итого на период 2014-2018гг.</t>
  </si>
  <si>
    <t>Муниципальная программа</t>
  </si>
  <si>
    <t xml:space="preserve">Развитие транспортной системы муниципального образования «город Шарыпово Красноярского края» </t>
  </si>
  <si>
    <t>всего расходные обязательства по программе</t>
  </si>
  <si>
    <t>Х</t>
  </si>
  <si>
    <t>в том числе по ГРБС:</t>
  </si>
  <si>
    <t>МКУ "СГХ"</t>
  </si>
  <si>
    <t>Администрация города Шарыпово</t>
  </si>
  <si>
    <t>005</t>
  </si>
  <si>
    <t>Подпрограмма 1</t>
  </si>
  <si>
    <t>Обеспечение сохранности, модернизация и развитие сети автомобильных дорог</t>
  </si>
  <si>
    <t>мероприятие 1 подпрограммы 1</t>
  </si>
  <si>
    <t>Содержание автомобильных дорог общего пользования местного значения за счет средств бюджета города</t>
  </si>
  <si>
    <t>133</t>
  </si>
  <si>
    <t>0409</t>
  </si>
  <si>
    <t>0918719</t>
  </si>
  <si>
    <t>244</t>
  </si>
  <si>
    <t>мероприятие 2 подпрограммы 1</t>
  </si>
  <si>
    <t>мероприятие 3 подпрограммы 1</t>
  </si>
  <si>
    <t>Cодержание автомобильных дорог общего пользования местного значения за счет средств дорожного фонда города Шарыпово</t>
  </si>
  <si>
    <t>0918578; 0910085780</t>
  </si>
  <si>
    <t>мероприятие 4 подпрограммы 1</t>
  </si>
  <si>
    <t>Развитие и модернизация автомобильных дорог местного значения за счет бюджета города</t>
  </si>
  <si>
    <t>0918718</t>
  </si>
  <si>
    <t>мероприятие 5 подпрограммы 1</t>
  </si>
  <si>
    <t>Cодержание автомобильных дорог общего пользования местного значения за счет средств дорожного фонда Красноярского края</t>
  </si>
  <si>
    <t>0917508; 091007393А</t>
  </si>
  <si>
    <t>мероприятие 6 подпрограммы 1</t>
  </si>
  <si>
    <t>Содержание автомобильных дорог общего пользования местного значения в части ремонта участка асфальтобетонного покрытия автомобильной дороги по ул.Советской в п.Дубинино в рамках подпрограммы "Обеспечение сохранности, модернизация и развитие сети автомобильных дорог"</t>
  </si>
  <si>
    <t>0918754</t>
  </si>
  <si>
    <t>мероприятие 7 подпрограммы 1</t>
  </si>
  <si>
    <t>Развитие и модернизация автомобильных дорог местного значения городских округов, городских и сельских поселений за счет краевого бюджета</t>
  </si>
  <si>
    <t>0917743</t>
  </si>
  <si>
    <t>мероприятие 8 подпрограммы 1</t>
  </si>
  <si>
    <t xml:space="preserve">Долевое финансирование на содержание автомобильных дорог общего пользования местного значения городских округов, городских и сельских поселений </t>
  </si>
  <si>
    <t>0918766; 09100S393A</t>
  </si>
  <si>
    <t>мероприятие 9 подпрограммы 1</t>
  </si>
  <si>
    <t>Капитальный ремонт и ремонт автомобильных дорог общего пользования местного значения городских округов с численностью населения менее 90 тысяч человек за счет средств дорожного фонда Красноярского края</t>
  </si>
  <si>
    <t>0917594; 091007393Б</t>
  </si>
  <si>
    <t>мероприятие 10 подпрограммы 1</t>
  </si>
  <si>
    <t>Долевое финансирование на капитальный ремонт и ремонт автомобильных дорог общего пользования местного значения городских округов с численностью населения менее 90 тысяч человек за счет средств дорожного фонда Красноярского края</t>
  </si>
  <si>
    <t>0918769; 09100S393Б</t>
  </si>
  <si>
    <t>мероприятие 11 подпрограммы 1</t>
  </si>
  <si>
    <t>Оплата работ (услуг) на выполнение инженерно-топографических планов местности для проектирования пешеходной связи от автобусной остановки в микрорайоне Северный до пешеходного перехода на улице Российской в г.Шарыпово</t>
  </si>
  <si>
    <t>0918783</t>
  </si>
  <si>
    <t>мероприятие 12 подпрограммы 1</t>
  </si>
  <si>
    <t>Устройство пешеходной связи от автобусной остановки в микрорайоне Северный до пешеходного перехода на улице Российской в г.Шарыпово</t>
  </si>
  <si>
    <t>0918785</t>
  </si>
  <si>
    <t>мероприятие 13 подпрограммы 1</t>
  </si>
  <si>
    <t>Долевое финансирование на ремонт дворовых территорий многоквартирных домов, проездов к дворовым территориям многоквартирных домов</t>
  </si>
  <si>
    <t>09100S3940</t>
  </si>
  <si>
    <t>мероприятие 14 подпрограммы 1</t>
  </si>
  <si>
    <t>Ремонт дворовых территорий многоквартирных домов, проездов к дворовым территориям многоквартирных домов за счет средств дорожного фонда Красноярского края</t>
  </si>
  <si>
    <t>0910073940</t>
  </si>
  <si>
    <t>Подпрограмма 2</t>
  </si>
  <si>
    <t>Повышение безопасности дорожного движения</t>
  </si>
  <si>
    <t>мероприятие 1 подпрограммы 2</t>
  </si>
  <si>
    <t>Выполнение работ (услуг) по содержанию, ремонту средств регулирования дорожного движения  на участках автодорог местного значения</t>
  </si>
  <si>
    <t>0928720; 0920087200</t>
  </si>
  <si>
    <t>мероприятие 2 подпрограммы 2</t>
  </si>
  <si>
    <t>Субсидии организациям автомобильного пассажирского транспорта на компенсацию расходов, возникающих в результате небольшой интенсивности пассажиропотоков по муниципальным маршрутам</t>
  </si>
  <si>
    <t>0408</t>
  </si>
  <si>
    <t>0928721; 0920087210</t>
  </si>
  <si>
    <t>810</t>
  </si>
  <si>
    <t>мероприятие 3 подпрограммы 2</t>
  </si>
  <si>
    <t>Приобретение и установка дорожных знаков на участках автодорог местного значения вблизи детского учреждения (школы), на проезжей части которых возможно появление детей</t>
  </si>
  <si>
    <t>0927491</t>
  </si>
  <si>
    <t>мероприятие 4 подпрограммы 2</t>
  </si>
  <si>
    <t>Софинансирование мероприятий по приобретению и установке дорожных знаков на участках автодорог местного значения вблизи детского учреждения (школы), на проезжей части которых возможно появление детей</t>
  </si>
  <si>
    <t>0928742</t>
  </si>
  <si>
    <t>мероприятие 5 подпрограммы 2</t>
  </si>
  <si>
    <t>Приобретение и установка дорожных знаков на автомобильных дорогах местного значения, в рамках подпрограммы "Повышение безопасности дорожного движения"</t>
  </si>
  <si>
    <t>0928755</t>
  </si>
  <si>
    <t>мероприятие 6 подпрограммы 2</t>
  </si>
  <si>
    <t>Обустройство пешеходных переходов и нанесение дорожной разметки на автомобильных дорогах общего пользования местного значения</t>
  </si>
  <si>
    <t>0920074920</t>
  </si>
  <si>
    <t>мероприятие 7 подпрограммы 2</t>
  </si>
  <si>
    <t xml:space="preserve">Долевое финансирование на обустройство пешеходных переходов и нанесение дорожной разметки на автомобильных дорогах </t>
  </si>
  <si>
    <t>09200S4920</t>
  </si>
  <si>
    <t>Директор МКУ "СГХ"</t>
  </si>
  <si>
    <t>И.В. Шайганова</t>
  </si>
  <si>
    <t xml:space="preserve">Приложение № 2
к муниципальной программе "Развитие транспортной системы муниципального образования «город Шарыпово Красноярского края» </t>
  </si>
  <si>
    <t>Информация о ресурсном обеспечении и прогнозной оценке расходов на реализацию целей муниципальной программы муниципального образования города Шарыпово Красноярского края с учетом источников финансирования, в том числе средств федерального бюджета и краевого бюджета</t>
  </si>
  <si>
    <t>Статус</t>
  </si>
  <si>
    <t>Наименование государственной программы, подпрограммы государственной программы</t>
  </si>
  <si>
    <t>Ответственный исполнитель, соисполнители</t>
  </si>
  <si>
    <t>Оценка расходов (тыс. руб.), годы</t>
  </si>
  <si>
    <t xml:space="preserve">Всего                    </t>
  </si>
  <si>
    <t xml:space="preserve">в том числе:             </t>
  </si>
  <si>
    <t xml:space="preserve">федеральный бюджет (*)   </t>
  </si>
  <si>
    <t xml:space="preserve">краевой бюджет  (**)         </t>
  </si>
  <si>
    <t xml:space="preserve">внебюджетные  источники                 </t>
  </si>
  <si>
    <t xml:space="preserve">городской бюджет    </t>
  </si>
  <si>
    <t>юридические лица</t>
  </si>
  <si>
    <t>Долевое финансирование на содержание автомобильных дорог общего пользования местного значения городских округов, городских и сельских поселений</t>
  </si>
  <si>
    <t xml:space="preserve">мероприятие 1 подпрограммы 2 </t>
  </si>
  <si>
    <t xml:space="preserve">Выполнение работ (услуг) по содержанию, ремонту средств регулирования дорожного движения  на участках автодорог местного значения </t>
  </si>
  <si>
    <t xml:space="preserve">Приложение № 2
к Паспорту подпрограммы Обеспечение сохранности, модернизация и развитие сети автомобильных дорог» </t>
  </si>
  <si>
    <t xml:space="preserve">Перечень мероприятий подпрограммы </t>
  </si>
  <si>
    <t xml:space="preserve">ГРБС </t>
  </si>
  <si>
    <t>Код бюджетной классификации</t>
  </si>
  <si>
    <t>Ожидаемый результат от реализации подпрограммного мероприятия (в натуральном выражении)</t>
  </si>
  <si>
    <t>ЦЕЛЬ: Обеспечение сохранности, развитие современной и эффективной транспортной инфраструктуры</t>
  </si>
  <si>
    <t>Задача 1                                                                                                                                                      Выполнение текущих регламентных работ по содержанию автомобильных дорог общего пользования местного  значения и искусственных сооружений на них</t>
  </si>
  <si>
    <t>Содержание 208,1 км автомобильных дорог</t>
  </si>
  <si>
    <t>Содержание автомобильных дорог общего пользования местного значения  за счет средств бюджета города</t>
  </si>
  <si>
    <t>0918766; 09100S393А</t>
  </si>
  <si>
    <t>Задача 2                                                                                                                                                                      Выполнение работ по  ремонту автомобильных дорог общего пользования местного значения и искусственных сооружений на них</t>
  </si>
  <si>
    <t xml:space="preserve">        </t>
  </si>
  <si>
    <t>0910073941</t>
  </si>
  <si>
    <t>В том числе:</t>
  </si>
  <si>
    <t>ГРБС1</t>
  </si>
  <si>
    <t>Директор МКУ"СГХ"</t>
  </si>
  <si>
    <t>И.В.Шайганова</t>
  </si>
  <si>
    <t>ГРБС2</t>
  </si>
  <si>
    <t>Задача 2                                                                                Создание условий для безубыточной деятельности организаций транспортного комплекса</t>
  </si>
  <si>
    <t>Установка 4 знаков на участках автодорог местного значения вблизи детского учреждения (школы)</t>
  </si>
  <si>
    <t>Надлежащее содержание 13 светофорных объектов и 1747 дорожных знаков</t>
  </si>
  <si>
    <t>Задача 1                                                                              Выполнение текущих регламентных работ по содержанию, ремонту средств регулирования дорожного движения</t>
  </si>
  <si>
    <t>ЦЕЛЬ: Обеспечение безопасности дорожного движения</t>
  </si>
  <si>
    <t>Приложение № 2
к Паспорту подпрограммы "Повышение безопасности дорожного движения"</t>
  </si>
  <si>
    <t xml:space="preserve">Приложение 1
к постановлению Администрации
города Шарыпово
от _______________№__________
</t>
  </si>
  <si>
    <r>
      <t xml:space="preserve">Приложение № 4
к постановлению администрации города Шарыпово от </t>
    </r>
    <r>
      <rPr>
        <u/>
        <sz val="12"/>
        <color indexed="8"/>
        <rFont val="Times New Roman"/>
        <family val="1"/>
        <charset val="204"/>
      </rPr>
      <t>09.02.2016</t>
    </r>
    <r>
      <rPr>
        <sz val="12"/>
        <color indexed="8"/>
        <rFont val="Times New Roman"/>
        <family val="1"/>
        <charset val="204"/>
      </rPr>
      <t xml:space="preserve"> № </t>
    </r>
    <r>
      <rPr>
        <u/>
        <sz val="12"/>
        <color indexed="8"/>
        <rFont val="Times New Roman"/>
        <family val="1"/>
        <charset val="204"/>
      </rPr>
      <t>22</t>
    </r>
  </si>
  <si>
    <r>
      <t xml:space="preserve">Приложение № 1
к постановлению администрации города Шарыпово от </t>
    </r>
    <r>
      <rPr>
        <u/>
        <sz val="11"/>
        <color indexed="8"/>
        <rFont val="Times New Roman"/>
        <family val="1"/>
        <charset val="204"/>
      </rPr>
      <t>09.02.2016</t>
    </r>
    <r>
      <rPr>
        <sz val="11"/>
        <color indexed="8"/>
        <rFont val="Times New Roman"/>
        <family val="1"/>
        <charset val="204"/>
      </rPr>
      <t xml:space="preserve"> № </t>
    </r>
    <r>
      <rPr>
        <u/>
        <sz val="11"/>
        <color indexed="8"/>
        <rFont val="Times New Roman"/>
        <family val="1"/>
        <charset val="204"/>
      </rPr>
      <t>22</t>
    </r>
  </si>
  <si>
    <r>
      <t xml:space="preserve">Приложение № 2
к постановлению администрации города Шарыпово от </t>
    </r>
    <r>
      <rPr>
        <u/>
        <sz val="11"/>
        <color indexed="8"/>
        <rFont val="Times New Roman"/>
        <family val="1"/>
        <charset val="204"/>
      </rPr>
      <t>09.02.2016</t>
    </r>
    <r>
      <rPr>
        <sz val="11"/>
        <color indexed="8"/>
        <rFont val="Times New Roman"/>
        <family val="1"/>
        <charset val="204"/>
      </rPr>
      <t xml:space="preserve"> № </t>
    </r>
    <r>
      <rPr>
        <u/>
        <sz val="11"/>
        <color indexed="8"/>
        <rFont val="Times New Roman"/>
        <family val="1"/>
        <charset val="204"/>
      </rPr>
      <t>22</t>
    </r>
  </si>
  <si>
    <r>
      <t xml:space="preserve">Приложение № 3
к постановлению администрации города Шарыпово от </t>
    </r>
    <r>
      <rPr>
        <u/>
        <sz val="12"/>
        <color indexed="8"/>
        <rFont val="Times New Roman"/>
        <family val="1"/>
        <charset val="204"/>
      </rPr>
      <t>09.02.2016</t>
    </r>
    <r>
      <rPr>
        <sz val="12"/>
        <color indexed="8"/>
        <rFont val="Times New Roman"/>
        <family val="1"/>
        <charset val="204"/>
      </rPr>
      <t xml:space="preserve"> № </t>
    </r>
    <r>
      <rPr>
        <u/>
        <sz val="12"/>
        <color indexed="8"/>
        <rFont val="Times New Roman"/>
        <family val="1"/>
        <charset val="204"/>
      </rPr>
      <t>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</si>
</sst>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49" fontId="2" fillId="0" borderId="0" xfId="1" applyNumberFormat="1" applyFont="1" applyFill="1" applyAlignment="1">
      <alignment horizontal="center" vertical="center" wrapText="1"/>
    </xf>
    <xf numFmtId="4" fontId="2" fillId="0" borderId="0" xfId="1" applyNumberFormat="1" applyFont="1" applyFill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Alignment="1">
      <alignment horizontal="center" vertical="center" wrapText="1"/>
    </xf>
    <xf numFmtId="165" fontId="2" fillId="0" borderId="0" xfId="1" applyNumberFormat="1" applyFont="1" applyFill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49" fontId="2" fillId="0" borderId="0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Fill="1" applyBorder="1" applyAlignment="1">
      <alignment horizontal="center" vertical="center" wrapText="1"/>
    </xf>
    <xf numFmtId="4" fontId="2" fillId="0" borderId="0" xfId="1" applyNumberFormat="1" applyFont="1" applyFill="1" applyBorder="1" applyAlignment="1">
      <alignment horizontal="center" vertical="center" wrapText="1"/>
    </xf>
    <xf numFmtId="49" fontId="2" fillId="0" borderId="0" xfId="1" applyNumberFormat="1" applyFont="1" applyFill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2" fontId="2" fillId="0" borderId="0" xfId="1" applyNumberFormat="1" applyFont="1" applyFill="1" applyAlignment="1">
      <alignment horizontal="left" vertical="center"/>
    </xf>
    <xf numFmtId="4" fontId="2" fillId="0" borderId="0" xfId="1" applyNumberFormat="1" applyFont="1" applyFill="1" applyAlignment="1">
      <alignment horizontal="left" vertical="center"/>
    </xf>
    <xf numFmtId="0" fontId="2" fillId="0" borderId="0" xfId="1" applyFont="1" applyFill="1" applyAlignment="1">
      <alignment horizontal="left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2" fontId="2" fillId="0" borderId="0" xfId="1" applyNumberFormat="1" applyFont="1" applyFill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4" fillId="0" borderId="0" xfId="1" applyFont="1" applyFill="1" applyAlignment="1">
      <alignment horizontal="left" vertical="center" wrapText="1"/>
    </xf>
    <xf numFmtId="0" fontId="4" fillId="0" borderId="0" xfId="1" applyFont="1" applyFill="1" applyAlignment="1">
      <alignment horizontal="center" vertical="center" wrapText="1"/>
    </xf>
    <xf numFmtId="49" fontId="4" fillId="0" borderId="0" xfId="1" applyNumberFormat="1" applyFont="1" applyFill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4" fillId="0" borderId="5" xfId="1" applyFont="1" applyFill="1" applyBorder="1" applyAlignment="1">
      <alignment horizontal="left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vertical="top" wrapText="1"/>
    </xf>
    <xf numFmtId="0" fontId="6" fillId="0" borderId="1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center" wrapText="1"/>
    </xf>
    <xf numFmtId="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left" vertical="center"/>
    </xf>
    <xf numFmtId="4" fontId="4" fillId="0" borderId="0" xfId="1" applyNumberFormat="1" applyFont="1" applyFill="1" applyAlignment="1">
      <alignment horizontal="left" vertical="center"/>
    </xf>
    <xf numFmtId="4" fontId="5" fillId="0" borderId="1" xfId="1" applyNumberFormat="1" applyFont="1" applyFill="1" applyBorder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4" fontId="2" fillId="0" borderId="5" xfId="1" applyNumberFormat="1" applyFont="1" applyFill="1" applyBorder="1" applyAlignment="1">
      <alignment horizontal="center" vertical="center" wrapText="1"/>
    </xf>
    <xf numFmtId="4" fontId="2" fillId="0" borderId="6" xfId="1" applyNumberFormat="1" applyFont="1" applyFill="1" applyBorder="1" applyAlignment="1">
      <alignment horizontal="center" vertical="center" wrapText="1"/>
    </xf>
    <xf numFmtId="4" fontId="2" fillId="0" borderId="7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center" wrapText="1"/>
    </xf>
    <xf numFmtId="0" fontId="2" fillId="0" borderId="0" xfId="1" applyFont="1" applyFill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49" fontId="2" fillId="0" borderId="3" xfId="1" applyNumberFormat="1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165" fontId="2" fillId="0" borderId="0" xfId="1" applyNumberFormat="1" applyFont="1" applyFill="1" applyAlignment="1">
      <alignment vertical="center" wrapText="1"/>
    </xf>
    <xf numFmtId="165" fontId="2" fillId="0" borderId="0" xfId="1" applyNumberFormat="1" applyFont="1" applyFill="1" applyAlignment="1">
      <alignment horizontal="left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2" fontId="4" fillId="0" borderId="8" xfId="1" applyNumberFormat="1" applyFont="1" applyFill="1" applyBorder="1" applyAlignment="1">
      <alignment horizontal="left" vertical="center" wrapText="1"/>
    </xf>
    <xf numFmtId="2" fontId="4" fillId="0" borderId="9" xfId="1" applyNumberFormat="1" applyFont="1" applyFill="1" applyBorder="1" applyAlignment="1">
      <alignment horizontal="left" vertical="center" wrapText="1"/>
    </xf>
    <xf numFmtId="2" fontId="4" fillId="0" borderId="10" xfId="1" applyNumberFormat="1" applyFont="1" applyFill="1" applyBorder="1" applyAlignment="1">
      <alignment horizontal="left" vertical="center" wrapText="1"/>
    </xf>
    <xf numFmtId="2" fontId="4" fillId="0" borderId="5" xfId="1" applyNumberFormat="1" applyFont="1" applyFill="1" applyBorder="1" applyAlignment="1">
      <alignment horizontal="center" vertical="center" wrapText="1"/>
    </xf>
    <xf numFmtId="2" fontId="4" fillId="0" borderId="6" xfId="1" applyNumberFormat="1" applyFont="1" applyFill="1" applyBorder="1" applyAlignment="1">
      <alignment horizontal="center" vertical="center" wrapText="1"/>
    </xf>
    <xf numFmtId="2" fontId="4" fillId="0" borderId="7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 vertical="center" wrapText="1"/>
    </xf>
    <xf numFmtId="0" fontId="4" fillId="0" borderId="0" xfId="1" applyFont="1" applyFill="1" applyAlignment="1">
      <alignment horizontal="left" vertical="top" wrapText="1"/>
    </xf>
    <xf numFmtId="0" fontId="4" fillId="0" borderId="0" xfId="1" applyFont="1" applyFill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2" fontId="4" fillId="0" borderId="5" xfId="1" applyNumberFormat="1" applyFont="1" applyFill="1" applyBorder="1" applyAlignment="1">
      <alignment horizontal="left" vertical="center" wrapText="1"/>
    </xf>
    <xf numFmtId="2" fontId="4" fillId="0" borderId="7" xfId="1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1;&#1086;&#1082;&#1072;&#1083;&#1100;&#1085;&#1099;&#1081;%20&#1076;&#1080;&#1089;&#1082;%20(C)\&#1056;&#1040;&#1041;&#1054;&#1058;&#1040;\&#1056;&#1072;&#1073;&#1086;&#1090;&#1072;\2015-2016\&#1055;&#1077;&#1088;&#1077;&#1087;&#1080;&#1089;&#1082;&#1072;\&#1055;&#1056;&#1054;&#1043;&#1056;&#1040;&#1052;&#1052;&#1067;\&#1087;&#1088;&#1086;&#1075;&#1088;&#1072;&#1084;&#1084;&#1099;%20&#1092;&#1077;&#1074;&#1088;&#1072;&#1083;&#1100;%202016\1_%20&#1052;&#1055;%20&#1044;&#1086;&#1088;&#1086;&#1075;&#1080;%20&#1085;&#1072;%202016&#1075;%20&#1080;&#1089;&#1087;&#1088;&#1072;&#1074;&#1080;&#1083;&#1072;%20&#1087;&#1083;&#1072;&#1085;%202015&#1075;\&#1052;&#1055;%20&#1044;&#1054;&#1056;&#1054;&#1043;&#1048;\&#1055;&#1088;&#1080;&#1083;&#1086;&#1078;&#1077;&#1085;&#1080;&#1103;%20&#1082;%20&#1052;&#1055;%20&#1044;&#1054;&#1056;&#1054;&#1043;&#1048;%202014-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 к П"/>
      <sheetName val="Приложение 2 к П"/>
      <sheetName val="Приложение 1"/>
      <sheetName val="Приложение 2"/>
    </sheetNames>
    <sheetDataSet>
      <sheetData sheetId="0" refreshError="1"/>
      <sheetData sheetId="1" refreshError="1"/>
      <sheetData sheetId="2">
        <row r="17">
          <cell r="H17">
            <v>5.8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20">
          <cell r="H20">
            <v>2470.6999999999998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3">
          <cell r="H23">
            <v>1412</v>
          </cell>
          <cell r="I23">
            <v>1451.8</v>
          </cell>
          <cell r="J23">
            <v>2057</v>
          </cell>
          <cell r="K23">
            <v>1649.3</v>
          </cell>
          <cell r="L23">
            <v>1702.9</v>
          </cell>
        </row>
        <row r="26">
          <cell r="H26">
            <v>500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9">
          <cell r="H29">
            <v>9432.7999999999993</v>
          </cell>
          <cell r="I29">
            <v>21852.9</v>
          </cell>
          <cell r="J29">
            <v>17787.2</v>
          </cell>
          <cell r="K29">
            <v>0</v>
          </cell>
          <cell r="L29">
            <v>0</v>
          </cell>
        </row>
        <row r="32">
          <cell r="H32">
            <v>1492.5</v>
          </cell>
        </row>
        <row r="38">
          <cell r="H38">
            <v>0</v>
          </cell>
          <cell r="I38">
            <v>22</v>
          </cell>
          <cell r="J38">
            <v>177.87</v>
          </cell>
          <cell r="K38">
            <v>18</v>
          </cell>
          <cell r="L38">
            <v>18</v>
          </cell>
        </row>
        <row r="41">
          <cell r="H41">
            <v>0</v>
          </cell>
          <cell r="I41">
            <v>11615.3</v>
          </cell>
          <cell r="J41">
            <v>13079.4</v>
          </cell>
          <cell r="K41">
            <v>0</v>
          </cell>
          <cell r="L41">
            <v>0</v>
          </cell>
        </row>
        <row r="44">
          <cell r="H44">
            <v>0</v>
          </cell>
          <cell r="I44">
            <v>1161.7</v>
          </cell>
          <cell r="J44">
            <v>948.59</v>
          </cell>
          <cell r="K44">
            <v>1500</v>
          </cell>
          <cell r="L44">
            <v>1500</v>
          </cell>
        </row>
        <row r="47">
          <cell r="H47">
            <v>0</v>
          </cell>
          <cell r="I47">
            <v>139.91999999999999</v>
          </cell>
          <cell r="J47">
            <v>0</v>
          </cell>
          <cell r="K47">
            <v>0</v>
          </cell>
          <cell r="L47">
            <v>0</v>
          </cell>
        </row>
        <row r="50">
          <cell r="H50">
            <v>0</v>
          </cell>
          <cell r="I50">
            <v>1924.14</v>
          </cell>
          <cell r="J50">
            <v>0</v>
          </cell>
          <cell r="K50">
            <v>0</v>
          </cell>
          <cell r="L50">
            <v>0</v>
          </cell>
        </row>
        <row r="53">
          <cell r="H53">
            <v>0</v>
          </cell>
          <cell r="I53">
            <v>0</v>
          </cell>
          <cell r="J53">
            <v>426.15</v>
          </cell>
          <cell r="K53">
            <v>0</v>
          </cell>
          <cell r="L53">
            <v>0</v>
          </cell>
        </row>
        <row r="54">
          <cell r="H54">
            <v>0</v>
          </cell>
          <cell r="I54">
            <v>0</v>
          </cell>
          <cell r="J54">
            <v>2732.3</v>
          </cell>
          <cell r="K54">
            <v>0</v>
          </cell>
          <cell r="L54">
            <v>0</v>
          </cell>
        </row>
        <row r="63">
          <cell r="H63">
            <v>990</v>
          </cell>
          <cell r="I63">
            <v>2772.55</v>
          </cell>
          <cell r="J63">
            <v>2489.89</v>
          </cell>
          <cell r="K63">
            <v>2489.89</v>
          </cell>
          <cell r="L63">
            <v>2897.59</v>
          </cell>
        </row>
        <row r="66">
          <cell r="H66">
            <v>8694.7199999999993</v>
          </cell>
          <cell r="I66">
            <v>14258.5</v>
          </cell>
          <cell r="J66">
            <v>16903.400000000001</v>
          </cell>
          <cell r="K66">
            <v>16903.400000000001</v>
          </cell>
          <cell r="L66">
            <v>16903.400000000001</v>
          </cell>
        </row>
        <row r="75">
          <cell r="H75">
            <v>1159.47</v>
          </cell>
        </row>
        <row r="78">
          <cell r="H78">
            <v>0</v>
          </cell>
          <cell r="I78">
            <v>0</v>
          </cell>
          <cell r="J78">
            <v>232.8</v>
          </cell>
          <cell r="K78">
            <v>0</v>
          </cell>
          <cell r="L78">
            <v>0</v>
          </cell>
        </row>
        <row r="81">
          <cell r="H81">
            <v>0</v>
          </cell>
          <cell r="I81">
            <v>0</v>
          </cell>
          <cell r="J81">
            <v>46.56</v>
          </cell>
          <cell r="K81">
            <v>0</v>
          </cell>
          <cell r="L81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5"/>
  <sheetViews>
    <sheetView tabSelected="1" view="pageBreakPreview" zoomScale="60" zoomScaleNormal="75" workbookViewId="0">
      <selection activeCell="P4" sqref="P4"/>
    </sheetView>
  </sheetViews>
  <sheetFormatPr defaultRowHeight="15" x14ac:dyDescent="0.25"/>
  <cols>
    <col min="1" max="1" width="17.140625" style="1" customWidth="1"/>
    <col min="2" max="2" width="44.28515625" style="1" customWidth="1"/>
    <col min="3" max="3" width="26.85546875" style="1" customWidth="1"/>
    <col min="4" max="4" width="9.5703125" style="2" customWidth="1"/>
    <col min="5" max="5" width="9.42578125" style="2" customWidth="1"/>
    <col min="6" max="6" width="14" style="2" customWidth="1"/>
    <col min="7" max="7" width="9.140625" style="2"/>
    <col min="8" max="11" width="12" style="3" bestFit="1" customWidth="1"/>
    <col min="12" max="12" width="12" style="3" customWidth="1"/>
    <col min="13" max="13" width="13" style="3" customWidth="1"/>
    <col min="14" max="14" width="17.85546875" style="1" customWidth="1"/>
    <col min="15" max="15" width="11.42578125" style="1" bestFit="1" customWidth="1"/>
    <col min="16" max="256" width="9.140625" style="1"/>
    <col min="257" max="257" width="17.140625" style="1" customWidth="1"/>
    <col min="258" max="258" width="44.28515625" style="1" customWidth="1"/>
    <col min="259" max="259" width="26.85546875" style="1" customWidth="1"/>
    <col min="260" max="260" width="9.5703125" style="1" customWidth="1"/>
    <col min="261" max="261" width="9.42578125" style="1" customWidth="1"/>
    <col min="262" max="262" width="14" style="1" customWidth="1"/>
    <col min="263" max="263" width="9.140625" style="1"/>
    <col min="264" max="267" width="12" style="1" bestFit="1" customWidth="1"/>
    <col min="268" max="268" width="12" style="1" customWidth="1"/>
    <col min="269" max="269" width="13" style="1" customWidth="1"/>
    <col min="270" max="270" width="17.85546875" style="1" customWidth="1"/>
    <col min="271" max="271" width="11.42578125" style="1" bestFit="1" customWidth="1"/>
    <col min="272" max="512" width="9.140625" style="1"/>
    <col min="513" max="513" width="17.140625" style="1" customWidth="1"/>
    <col min="514" max="514" width="44.28515625" style="1" customWidth="1"/>
    <col min="515" max="515" width="26.85546875" style="1" customWidth="1"/>
    <col min="516" max="516" width="9.5703125" style="1" customWidth="1"/>
    <col min="517" max="517" width="9.42578125" style="1" customWidth="1"/>
    <col min="518" max="518" width="14" style="1" customWidth="1"/>
    <col min="519" max="519" width="9.140625" style="1"/>
    <col min="520" max="523" width="12" style="1" bestFit="1" customWidth="1"/>
    <col min="524" max="524" width="12" style="1" customWidth="1"/>
    <col min="525" max="525" width="13" style="1" customWidth="1"/>
    <col min="526" max="526" width="17.85546875" style="1" customWidth="1"/>
    <col min="527" max="527" width="11.42578125" style="1" bestFit="1" customWidth="1"/>
    <col min="528" max="768" width="9.140625" style="1"/>
    <col min="769" max="769" width="17.140625" style="1" customWidth="1"/>
    <col min="770" max="770" width="44.28515625" style="1" customWidth="1"/>
    <col min="771" max="771" width="26.85546875" style="1" customWidth="1"/>
    <col min="772" max="772" width="9.5703125" style="1" customWidth="1"/>
    <col min="773" max="773" width="9.42578125" style="1" customWidth="1"/>
    <col min="774" max="774" width="14" style="1" customWidth="1"/>
    <col min="775" max="775" width="9.140625" style="1"/>
    <col min="776" max="779" width="12" style="1" bestFit="1" customWidth="1"/>
    <col min="780" max="780" width="12" style="1" customWidth="1"/>
    <col min="781" max="781" width="13" style="1" customWidth="1"/>
    <col min="782" max="782" width="17.85546875" style="1" customWidth="1"/>
    <col min="783" max="783" width="11.42578125" style="1" bestFit="1" customWidth="1"/>
    <col min="784" max="1024" width="9.140625" style="1"/>
    <col min="1025" max="1025" width="17.140625" style="1" customWidth="1"/>
    <col min="1026" max="1026" width="44.28515625" style="1" customWidth="1"/>
    <col min="1027" max="1027" width="26.85546875" style="1" customWidth="1"/>
    <col min="1028" max="1028" width="9.5703125" style="1" customWidth="1"/>
    <col min="1029" max="1029" width="9.42578125" style="1" customWidth="1"/>
    <col min="1030" max="1030" width="14" style="1" customWidth="1"/>
    <col min="1031" max="1031" width="9.140625" style="1"/>
    <col min="1032" max="1035" width="12" style="1" bestFit="1" customWidth="1"/>
    <col min="1036" max="1036" width="12" style="1" customWidth="1"/>
    <col min="1037" max="1037" width="13" style="1" customWidth="1"/>
    <col min="1038" max="1038" width="17.85546875" style="1" customWidth="1"/>
    <col min="1039" max="1039" width="11.42578125" style="1" bestFit="1" customWidth="1"/>
    <col min="1040" max="1280" width="9.140625" style="1"/>
    <col min="1281" max="1281" width="17.140625" style="1" customWidth="1"/>
    <col min="1282" max="1282" width="44.28515625" style="1" customWidth="1"/>
    <col min="1283" max="1283" width="26.85546875" style="1" customWidth="1"/>
    <col min="1284" max="1284" width="9.5703125" style="1" customWidth="1"/>
    <col min="1285" max="1285" width="9.42578125" style="1" customWidth="1"/>
    <col min="1286" max="1286" width="14" style="1" customWidth="1"/>
    <col min="1287" max="1287" width="9.140625" style="1"/>
    <col min="1288" max="1291" width="12" style="1" bestFit="1" customWidth="1"/>
    <col min="1292" max="1292" width="12" style="1" customWidth="1"/>
    <col min="1293" max="1293" width="13" style="1" customWidth="1"/>
    <col min="1294" max="1294" width="17.85546875" style="1" customWidth="1"/>
    <col min="1295" max="1295" width="11.42578125" style="1" bestFit="1" customWidth="1"/>
    <col min="1296" max="1536" width="9.140625" style="1"/>
    <col min="1537" max="1537" width="17.140625" style="1" customWidth="1"/>
    <col min="1538" max="1538" width="44.28515625" style="1" customWidth="1"/>
    <col min="1539" max="1539" width="26.85546875" style="1" customWidth="1"/>
    <col min="1540" max="1540" width="9.5703125" style="1" customWidth="1"/>
    <col min="1541" max="1541" width="9.42578125" style="1" customWidth="1"/>
    <col min="1542" max="1542" width="14" style="1" customWidth="1"/>
    <col min="1543" max="1543" width="9.140625" style="1"/>
    <col min="1544" max="1547" width="12" style="1" bestFit="1" customWidth="1"/>
    <col min="1548" max="1548" width="12" style="1" customWidth="1"/>
    <col min="1549" max="1549" width="13" style="1" customWidth="1"/>
    <col min="1550" max="1550" width="17.85546875" style="1" customWidth="1"/>
    <col min="1551" max="1551" width="11.42578125" style="1" bestFit="1" customWidth="1"/>
    <col min="1552" max="1792" width="9.140625" style="1"/>
    <col min="1793" max="1793" width="17.140625" style="1" customWidth="1"/>
    <col min="1794" max="1794" width="44.28515625" style="1" customWidth="1"/>
    <col min="1795" max="1795" width="26.85546875" style="1" customWidth="1"/>
    <col min="1796" max="1796" width="9.5703125" style="1" customWidth="1"/>
    <col min="1797" max="1797" width="9.42578125" style="1" customWidth="1"/>
    <col min="1798" max="1798" width="14" style="1" customWidth="1"/>
    <col min="1799" max="1799" width="9.140625" style="1"/>
    <col min="1800" max="1803" width="12" style="1" bestFit="1" customWidth="1"/>
    <col min="1804" max="1804" width="12" style="1" customWidth="1"/>
    <col min="1805" max="1805" width="13" style="1" customWidth="1"/>
    <col min="1806" max="1806" width="17.85546875" style="1" customWidth="1"/>
    <col min="1807" max="1807" width="11.42578125" style="1" bestFit="1" customWidth="1"/>
    <col min="1808" max="2048" width="9.140625" style="1"/>
    <col min="2049" max="2049" width="17.140625" style="1" customWidth="1"/>
    <col min="2050" max="2050" width="44.28515625" style="1" customWidth="1"/>
    <col min="2051" max="2051" width="26.85546875" style="1" customWidth="1"/>
    <col min="2052" max="2052" width="9.5703125" style="1" customWidth="1"/>
    <col min="2053" max="2053" width="9.42578125" style="1" customWidth="1"/>
    <col min="2054" max="2054" width="14" style="1" customWidth="1"/>
    <col min="2055" max="2055" width="9.140625" style="1"/>
    <col min="2056" max="2059" width="12" style="1" bestFit="1" customWidth="1"/>
    <col min="2060" max="2060" width="12" style="1" customWidth="1"/>
    <col min="2061" max="2061" width="13" style="1" customWidth="1"/>
    <col min="2062" max="2062" width="17.85546875" style="1" customWidth="1"/>
    <col min="2063" max="2063" width="11.42578125" style="1" bestFit="1" customWidth="1"/>
    <col min="2064" max="2304" width="9.140625" style="1"/>
    <col min="2305" max="2305" width="17.140625" style="1" customWidth="1"/>
    <col min="2306" max="2306" width="44.28515625" style="1" customWidth="1"/>
    <col min="2307" max="2307" width="26.85546875" style="1" customWidth="1"/>
    <col min="2308" max="2308" width="9.5703125" style="1" customWidth="1"/>
    <col min="2309" max="2309" width="9.42578125" style="1" customWidth="1"/>
    <col min="2310" max="2310" width="14" style="1" customWidth="1"/>
    <col min="2311" max="2311" width="9.140625" style="1"/>
    <col min="2312" max="2315" width="12" style="1" bestFit="1" customWidth="1"/>
    <col min="2316" max="2316" width="12" style="1" customWidth="1"/>
    <col min="2317" max="2317" width="13" style="1" customWidth="1"/>
    <col min="2318" max="2318" width="17.85546875" style="1" customWidth="1"/>
    <col min="2319" max="2319" width="11.42578125" style="1" bestFit="1" customWidth="1"/>
    <col min="2320" max="2560" width="9.140625" style="1"/>
    <col min="2561" max="2561" width="17.140625" style="1" customWidth="1"/>
    <col min="2562" max="2562" width="44.28515625" style="1" customWidth="1"/>
    <col min="2563" max="2563" width="26.85546875" style="1" customWidth="1"/>
    <col min="2564" max="2564" width="9.5703125" style="1" customWidth="1"/>
    <col min="2565" max="2565" width="9.42578125" style="1" customWidth="1"/>
    <col min="2566" max="2566" width="14" style="1" customWidth="1"/>
    <col min="2567" max="2567" width="9.140625" style="1"/>
    <col min="2568" max="2571" width="12" style="1" bestFit="1" customWidth="1"/>
    <col min="2572" max="2572" width="12" style="1" customWidth="1"/>
    <col min="2573" max="2573" width="13" style="1" customWidth="1"/>
    <col min="2574" max="2574" width="17.85546875" style="1" customWidth="1"/>
    <col min="2575" max="2575" width="11.42578125" style="1" bestFit="1" customWidth="1"/>
    <col min="2576" max="2816" width="9.140625" style="1"/>
    <col min="2817" max="2817" width="17.140625" style="1" customWidth="1"/>
    <col min="2818" max="2818" width="44.28515625" style="1" customWidth="1"/>
    <col min="2819" max="2819" width="26.85546875" style="1" customWidth="1"/>
    <col min="2820" max="2820" width="9.5703125" style="1" customWidth="1"/>
    <col min="2821" max="2821" width="9.42578125" style="1" customWidth="1"/>
    <col min="2822" max="2822" width="14" style="1" customWidth="1"/>
    <col min="2823" max="2823" width="9.140625" style="1"/>
    <col min="2824" max="2827" width="12" style="1" bestFit="1" customWidth="1"/>
    <col min="2828" max="2828" width="12" style="1" customWidth="1"/>
    <col min="2829" max="2829" width="13" style="1" customWidth="1"/>
    <col min="2830" max="2830" width="17.85546875" style="1" customWidth="1"/>
    <col min="2831" max="2831" width="11.42578125" style="1" bestFit="1" customWidth="1"/>
    <col min="2832" max="3072" width="9.140625" style="1"/>
    <col min="3073" max="3073" width="17.140625" style="1" customWidth="1"/>
    <col min="3074" max="3074" width="44.28515625" style="1" customWidth="1"/>
    <col min="3075" max="3075" width="26.85546875" style="1" customWidth="1"/>
    <col min="3076" max="3076" width="9.5703125" style="1" customWidth="1"/>
    <col min="3077" max="3077" width="9.42578125" style="1" customWidth="1"/>
    <col min="3078" max="3078" width="14" style="1" customWidth="1"/>
    <col min="3079" max="3079" width="9.140625" style="1"/>
    <col min="3080" max="3083" width="12" style="1" bestFit="1" customWidth="1"/>
    <col min="3084" max="3084" width="12" style="1" customWidth="1"/>
    <col min="3085" max="3085" width="13" style="1" customWidth="1"/>
    <col min="3086" max="3086" width="17.85546875" style="1" customWidth="1"/>
    <col min="3087" max="3087" width="11.42578125" style="1" bestFit="1" customWidth="1"/>
    <col min="3088" max="3328" width="9.140625" style="1"/>
    <col min="3329" max="3329" width="17.140625" style="1" customWidth="1"/>
    <col min="3330" max="3330" width="44.28515625" style="1" customWidth="1"/>
    <col min="3331" max="3331" width="26.85546875" style="1" customWidth="1"/>
    <col min="3332" max="3332" width="9.5703125" style="1" customWidth="1"/>
    <col min="3333" max="3333" width="9.42578125" style="1" customWidth="1"/>
    <col min="3334" max="3334" width="14" style="1" customWidth="1"/>
    <col min="3335" max="3335" width="9.140625" style="1"/>
    <col min="3336" max="3339" width="12" style="1" bestFit="1" customWidth="1"/>
    <col min="3340" max="3340" width="12" style="1" customWidth="1"/>
    <col min="3341" max="3341" width="13" style="1" customWidth="1"/>
    <col min="3342" max="3342" width="17.85546875" style="1" customWidth="1"/>
    <col min="3343" max="3343" width="11.42578125" style="1" bestFit="1" customWidth="1"/>
    <col min="3344" max="3584" width="9.140625" style="1"/>
    <col min="3585" max="3585" width="17.140625" style="1" customWidth="1"/>
    <col min="3586" max="3586" width="44.28515625" style="1" customWidth="1"/>
    <col min="3587" max="3587" width="26.85546875" style="1" customWidth="1"/>
    <col min="3588" max="3588" width="9.5703125" style="1" customWidth="1"/>
    <col min="3589" max="3589" width="9.42578125" style="1" customWidth="1"/>
    <col min="3590" max="3590" width="14" style="1" customWidth="1"/>
    <col min="3591" max="3591" width="9.140625" style="1"/>
    <col min="3592" max="3595" width="12" style="1" bestFit="1" customWidth="1"/>
    <col min="3596" max="3596" width="12" style="1" customWidth="1"/>
    <col min="3597" max="3597" width="13" style="1" customWidth="1"/>
    <col min="3598" max="3598" width="17.85546875" style="1" customWidth="1"/>
    <col min="3599" max="3599" width="11.42578125" style="1" bestFit="1" customWidth="1"/>
    <col min="3600" max="3840" width="9.140625" style="1"/>
    <col min="3841" max="3841" width="17.140625" style="1" customWidth="1"/>
    <col min="3842" max="3842" width="44.28515625" style="1" customWidth="1"/>
    <col min="3843" max="3843" width="26.85546875" style="1" customWidth="1"/>
    <col min="3844" max="3844" width="9.5703125" style="1" customWidth="1"/>
    <col min="3845" max="3845" width="9.42578125" style="1" customWidth="1"/>
    <col min="3846" max="3846" width="14" style="1" customWidth="1"/>
    <col min="3847" max="3847" width="9.140625" style="1"/>
    <col min="3848" max="3851" width="12" style="1" bestFit="1" customWidth="1"/>
    <col min="3852" max="3852" width="12" style="1" customWidth="1"/>
    <col min="3853" max="3853" width="13" style="1" customWidth="1"/>
    <col min="3854" max="3854" width="17.85546875" style="1" customWidth="1"/>
    <col min="3855" max="3855" width="11.42578125" style="1" bestFit="1" customWidth="1"/>
    <col min="3856" max="4096" width="9.140625" style="1"/>
    <col min="4097" max="4097" width="17.140625" style="1" customWidth="1"/>
    <col min="4098" max="4098" width="44.28515625" style="1" customWidth="1"/>
    <col min="4099" max="4099" width="26.85546875" style="1" customWidth="1"/>
    <col min="4100" max="4100" width="9.5703125" style="1" customWidth="1"/>
    <col min="4101" max="4101" width="9.42578125" style="1" customWidth="1"/>
    <col min="4102" max="4102" width="14" style="1" customWidth="1"/>
    <col min="4103" max="4103" width="9.140625" style="1"/>
    <col min="4104" max="4107" width="12" style="1" bestFit="1" customWidth="1"/>
    <col min="4108" max="4108" width="12" style="1" customWidth="1"/>
    <col min="4109" max="4109" width="13" style="1" customWidth="1"/>
    <col min="4110" max="4110" width="17.85546875" style="1" customWidth="1"/>
    <col min="4111" max="4111" width="11.42578125" style="1" bestFit="1" customWidth="1"/>
    <col min="4112" max="4352" width="9.140625" style="1"/>
    <col min="4353" max="4353" width="17.140625" style="1" customWidth="1"/>
    <col min="4354" max="4354" width="44.28515625" style="1" customWidth="1"/>
    <col min="4355" max="4355" width="26.85546875" style="1" customWidth="1"/>
    <col min="4356" max="4356" width="9.5703125" style="1" customWidth="1"/>
    <col min="4357" max="4357" width="9.42578125" style="1" customWidth="1"/>
    <col min="4358" max="4358" width="14" style="1" customWidth="1"/>
    <col min="4359" max="4359" width="9.140625" style="1"/>
    <col min="4360" max="4363" width="12" style="1" bestFit="1" customWidth="1"/>
    <col min="4364" max="4364" width="12" style="1" customWidth="1"/>
    <col min="4365" max="4365" width="13" style="1" customWidth="1"/>
    <col min="4366" max="4366" width="17.85546875" style="1" customWidth="1"/>
    <col min="4367" max="4367" width="11.42578125" style="1" bestFit="1" customWidth="1"/>
    <col min="4368" max="4608" width="9.140625" style="1"/>
    <col min="4609" max="4609" width="17.140625" style="1" customWidth="1"/>
    <col min="4610" max="4610" width="44.28515625" style="1" customWidth="1"/>
    <col min="4611" max="4611" width="26.85546875" style="1" customWidth="1"/>
    <col min="4612" max="4612" width="9.5703125" style="1" customWidth="1"/>
    <col min="4613" max="4613" width="9.42578125" style="1" customWidth="1"/>
    <col min="4614" max="4614" width="14" style="1" customWidth="1"/>
    <col min="4615" max="4615" width="9.140625" style="1"/>
    <col min="4616" max="4619" width="12" style="1" bestFit="1" customWidth="1"/>
    <col min="4620" max="4620" width="12" style="1" customWidth="1"/>
    <col min="4621" max="4621" width="13" style="1" customWidth="1"/>
    <col min="4622" max="4622" width="17.85546875" style="1" customWidth="1"/>
    <col min="4623" max="4623" width="11.42578125" style="1" bestFit="1" customWidth="1"/>
    <col min="4624" max="4864" width="9.140625" style="1"/>
    <col min="4865" max="4865" width="17.140625" style="1" customWidth="1"/>
    <col min="4866" max="4866" width="44.28515625" style="1" customWidth="1"/>
    <col min="4867" max="4867" width="26.85546875" style="1" customWidth="1"/>
    <col min="4868" max="4868" width="9.5703125" style="1" customWidth="1"/>
    <col min="4869" max="4869" width="9.42578125" style="1" customWidth="1"/>
    <col min="4870" max="4870" width="14" style="1" customWidth="1"/>
    <col min="4871" max="4871" width="9.140625" style="1"/>
    <col min="4872" max="4875" width="12" style="1" bestFit="1" customWidth="1"/>
    <col min="4876" max="4876" width="12" style="1" customWidth="1"/>
    <col min="4877" max="4877" width="13" style="1" customWidth="1"/>
    <col min="4878" max="4878" width="17.85546875" style="1" customWidth="1"/>
    <col min="4879" max="4879" width="11.42578125" style="1" bestFit="1" customWidth="1"/>
    <col min="4880" max="5120" width="9.140625" style="1"/>
    <col min="5121" max="5121" width="17.140625" style="1" customWidth="1"/>
    <col min="5122" max="5122" width="44.28515625" style="1" customWidth="1"/>
    <col min="5123" max="5123" width="26.85546875" style="1" customWidth="1"/>
    <col min="5124" max="5124" width="9.5703125" style="1" customWidth="1"/>
    <col min="5125" max="5125" width="9.42578125" style="1" customWidth="1"/>
    <col min="5126" max="5126" width="14" style="1" customWidth="1"/>
    <col min="5127" max="5127" width="9.140625" style="1"/>
    <col min="5128" max="5131" width="12" style="1" bestFit="1" customWidth="1"/>
    <col min="5132" max="5132" width="12" style="1" customWidth="1"/>
    <col min="5133" max="5133" width="13" style="1" customWidth="1"/>
    <col min="5134" max="5134" width="17.85546875" style="1" customWidth="1"/>
    <col min="5135" max="5135" width="11.42578125" style="1" bestFit="1" customWidth="1"/>
    <col min="5136" max="5376" width="9.140625" style="1"/>
    <col min="5377" max="5377" width="17.140625" style="1" customWidth="1"/>
    <col min="5378" max="5378" width="44.28515625" style="1" customWidth="1"/>
    <col min="5379" max="5379" width="26.85546875" style="1" customWidth="1"/>
    <col min="5380" max="5380" width="9.5703125" style="1" customWidth="1"/>
    <col min="5381" max="5381" width="9.42578125" style="1" customWidth="1"/>
    <col min="5382" max="5382" width="14" style="1" customWidth="1"/>
    <col min="5383" max="5383" width="9.140625" style="1"/>
    <col min="5384" max="5387" width="12" style="1" bestFit="1" customWidth="1"/>
    <col min="5388" max="5388" width="12" style="1" customWidth="1"/>
    <col min="5389" max="5389" width="13" style="1" customWidth="1"/>
    <col min="5390" max="5390" width="17.85546875" style="1" customWidth="1"/>
    <col min="5391" max="5391" width="11.42578125" style="1" bestFit="1" customWidth="1"/>
    <col min="5392" max="5632" width="9.140625" style="1"/>
    <col min="5633" max="5633" width="17.140625" style="1" customWidth="1"/>
    <col min="5634" max="5634" width="44.28515625" style="1" customWidth="1"/>
    <col min="5635" max="5635" width="26.85546875" style="1" customWidth="1"/>
    <col min="5636" max="5636" width="9.5703125" style="1" customWidth="1"/>
    <col min="5637" max="5637" width="9.42578125" style="1" customWidth="1"/>
    <col min="5638" max="5638" width="14" style="1" customWidth="1"/>
    <col min="5639" max="5639" width="9.140625" style="1"/>
    <col min="5640" max="5643" width="12" style="1" bestFit="1" customWidth="1"/>
    <col min="5644" max="5644" width="12" style="1" customWidth="1"/>
    <col min="5645" max="5645" width="13" style="1" customWidth="1"/>
    <col min="5646" max="5646" width="17.85546875" style="1" customWidth="1"/>
    <col min="5647" max="5647" width="11.42578125" style="1" bestFit="1" customWidth="1"/>
    <col min="5648" max="5888" width="9.140625" style="1"/>
    <col min="5889" max="5889" width="17.140625" style="1" customWidth="1"/>
    <col min="5890" max="5890" width="44.28515625" style="1" customWidth="1"/>
    <col min="5891" max="5891" width="26.85546875" style="1" customWidth="1"/>
    <col min="5892" max="5892" width="9.5703125" style="1" customWidth="1"/>
    <col min="5893" max="5893" width="9.42578125" style="1" customWidth="1"/>
    <col min="5894" max="5894" width="14" style="1" customWidth="1"/>
    <col min="5895" max="5895" width="9.140625" style="1"/>
    <col min="5896" max="5899" width="12" style="1" bestFit="1" customWidth="1"/>
    <col min="5900" max="5900" width="12" style="1" customWidth="1"/>
    <col min="5901" max="5901" width="13" style="1" customWidth="1"/>
    <col min="5902" max="5902" width="17.85546875" style="1" customWidth="1"/>
    <col min="5903" max="5903" width="11.42578125" style="1" bestFit="1" customWidth="1"/>
    <col min="5904" max="6144" width="9.140625" style="1"/>
    <col min="6145" max="6145" width="17.140625" style="1" customWidth="1"/>
    <col min="6146" max="6146" width="44.28515625" style="1" customWidth="1"/>
    <col min="6147" max="6147" width="26.85546875" style="1" customWidth="1"/>
    <col min="6148" max="6148" width="9.5703125" style="1" customWidth="1"/>
    <col min="6149" max="6149" width="9.42578125" style="1" customWidth="1"/>
    <col min="6150" max="6150" width="14" style="1" customWidth="1"/>
    <col min="6151" max="6151" width="9.140625" style="1"/>
    <col min="6152" max="6155" width="12" style="1" bestFit="1" customWidth="1"/>
    <col min="6156" max="6156" width="12" style="1" customWidth="1"/>
    <col min="6157" max="6157" width="13" style="1" customWidth="1"/>
    <col min="6158" max="6158" width="17.85546875" style="1" customWidth="1"/>
    <col min="6159" max="6159" width="11.42578125" style="1" bestFit="1" customWidth="1"/>
    <col min="6160" max="6400" width="9.140625" style="1"/>
    <col min="6401" max="6401" width="17.140625" style="1" customWidth="1"/>
    <col min="6402" max="6402" width="44.28515625" style="1" customWidth="1"/>
    <col min="6403" max="6403" width="26.85546875" style="1" customWidth="1"/>
    <col min="6404" max="6404" width="9.5703125" style="1" customWidth="1"/>
    <col min="6405" max="6405" width="9.42578125" style="1" customWidth="1"/>
    <col min="6406" max="6406" width="14" style="1" customWidth="1"/>
    <col min="6407" max="6407" width="9.140625" style="1"/>
    <col min="6408" max="6411" width="12" style="1" bestFit="1" customWidth="1"/>
    <col min="6412" max="6412" width="12" style="1" customWidth="1"/>
    <col min="6413" max="6413" width="13" style="1" customWidth="1"/>
    <col min="6414" max="6414" width="17.85546875" style="1" customWidth="1"/>
    <col min="6415" max="6415" width="11.42578125" style="1" bestFit="1" customWidth="1"/>
    <col min="6416" max="6656" width="9.140625" style="1"/>
    <col min="6657" max="6657" width="17.140625" style="1" customWidth="1"/>
    <col min="6658" max="6658" width="44.28515625" style="1" customWidth="1"/>
    <col min="6659" max="6659" width="26.85546875" style="1" customWidth="1"/>
    <col min="6660" max="6660" width="9.5703125" style="1" customWidth="1"/>
    <col min="6661" max="6661" width="9.42578125" style="1" customWidth="1"/>
    <col min="6662" max="6662" width="14" style="1" customWidth="1"/>
    <col min="6663" max="6663" width="9.140625" style="1"/>
    <col min="6664" max="6667" width="12" style="1" bestFit="1" customWidth="1"/>
    <col min="6668" max="6668" width="12" style="1" customWidth="1"/>
    <col min="6669" max="6669" width="13" style="1" customWidth="1"/>
    <col min="6670" max="6670" width="17.85546875" style="1" customWidth="1"/>
    <col min="6671" max="6671" width="11.42578125" style="1" bestFit="1" customWidth="1"/>
    <col min="6672" max="6912" width="9.140625" style="1"/>
    <col min="6913" max="6913" width="17.140625" style="1" customWidth="1"/>
    <col min="6914" max="6914" width="44.28515625" style="1" customWidth="1"/>
    <col min="6915" max="6915" width="26.85546875" style="1" customWidth="1"/>
    <col min="6916" max="6916" width="9.5703125" style="1" customWidth="1"/>
    <col min="6917" max="6917" width="9.42578125" style="1" customWidth="1"/>
    <col min="6918" max="6918" width="14" style="1" customWidth="1"/>
    <col min="6919" max="6919" width="9.140625" style="1"/>
    <col min="6920" max="6923" width="12" style="1" bestFit="1" customWidth="1"/>
    <col min="6924" max="6924" width="12" style="1" customWidth="1"/>
    <col min="6925" max="6925" width="13" style="1" customWidth="1"/>
    <col min="6926" max="6926" width="17.85546875" style="1" customWidth="1"/>
    <col min="6927" max="6927" width="11.42578125" style="1" bestFit="1" customWidth="1"/>
    <col min="6928" max="7168" width="9.140625" style="1"/>
    <col min="7169" max="7169" width="17.140625" style="1" customWidth="1"/>
    <col min="7170" max="7170" width="44.28515625" style="1" customWidth="1"/>
    <col min="7171" max="7171" width="26.85546875" style="1" customWidth="1"/>
    <col min="7172" max="7172" width="9.5703125" style="1" customWidth="1"/>
    <col min="7173" max="7173" width="9.42578125" style="1" customWidth="1"/>
    <col min="7174" max="7174" width="14" style="1" customWidth="1"/>
    <col min="7175" max="7175" width="9.140625" style="1"/>
    <col min="7176" max="7179" width="12" style="1" bestFit="1" customWidth="1"/>
    <col min="7180" max="7180" width="12" style="1" customWidth="1"/>
    <col min="7181" max="7181" width="13" style="1" customWidth="1"/>
    <col min="7182" max="7182" width="17.85546875" style="1" customWidth="1"/>
    <col min="7183" max="7183" width="11.42578125" style="1" bestFit="1" customWidth="1"/>
    <col min="7184" max="7424" width="9.140625" style="1"/>
    <col min="7425" max="7425" width="17.140625" style="1" customWidth="1"/>
    <col min="7426" max="7426" width="44.28515625" style="1" customWidth="1"/>
    <col min="7427" max="7427" width="26.85546875" style="1" customWidth="1"/>
    <col min="7428" max="7428" width="9.5703125" style="1" customWidth="1"/>
    <col min="7429" max="7429" width="9.42578125" style="1" customWidth="1"/>
    <col min="7430" max="7430" width="14" style="1" customWidth="1"/>
    <col min="7431" max="7431" width="9.140625" style="1"/>
    <col min="7432" max="7435" width="12" style="1" bestFit="1" customWidth="1"/>
    <col min="7436" max="7436" width="12" style="1" customWidth="1"/>
    <col min="7437" max="7437" width="13" style="1" customWidth="1"/>
    <col min="7438" max="7438" width="17.85546875" style="1" customWidth="1"/>
    <col min="7439" max="7439" width="11.42578125" style="1" bestFit="1" customWidth="1"/>
    <col min="7440" max="7680" width="9.140625" style="1"/>
    <col min="7681" max="7681" width="17.140625" style="1" customWidth="1"/>
    <col min="7682" max="7682" width="44.28515625" style="1" customWidth="1"/>
    <col min="7683" max="7683" width="26.85546875" style="1" customWidth="1"/>
    <col min="7684" max="7684" width="9.5703125" style="1" customWidth="1"/>
    <col min="7685" max="7685" width="9.42578125" style="1" customWidth="1"/>
    <col min="7686" max="7686" width="14" style="1" customWidth="1"/>
    <col min="7687" max="7687" width="9.140625" style="1"/>
    <col min="7688" max="7691" width="12" style="1" bestFit="1" customWidth="1"/>
    <col min="7692" max="7692" width="12" style="1" customWidth="1"/>
    <col min="7693" max="7693" width="13" style="1" customWidth="1"/>
    <col min="7694" max="7694" width="17.85546875" style="1" customWidth="1"/>
    <col min="7695" max="7695" width="11.42578125" style="1" bestFit="1" customWidth="1"/>
    <col min="7696" max="7936" width="9.140625" style="1"/>
    <col min="7937" max="7937" width="17.140625" style="1" customWidth="1"/>
    <col min="7938" max="7938" width="44.28515625" style="1" customWidth="1"/>
    <col min="7939" max="7939" width="26.85546875" style="1" customWidth="1"/>
    <col min="7940" max="7940" width="9.5703125" style="1" customWidth="1"/>
    <col min="7941" max="7941" width="9.42578125" style="1" customWidth="1"/>
    <col min="7942" max="7942" width="14" style="1" customWidth="1"/>
    <col min="7943" max="7943" width="9.140625" style="1"/>
    <col min="7944" max="7947" width="12" style="1" bestFit="1" customWidth="1"/>
    <col min="7948" max="7948" width="12" style="1" customWidth="1"/>
    <col min="7949" max="7949" width="13" style="1" customWidth="1"/>
    <col min="7950" max="7950" width="17.85546875" style="1" customWidth="1"/>
    <col min="7951" max="7951" width="11.42578125" style="1" bestFit="1" customWidth="1"/>
    <col min="7952" max="8192" width="9.140625" style="1"/>
    <col min="8193" max="8193" width="17.140625" style="1" customWidth="1"/>
    <col min="8194" max="8194" width="44.28515625" style="1" customWidth="1"/>
    <col min="8195" max="8195" width="26.85546875" style="1" customWidth="1"/>
    <col min="8196" max="8196" width="9.5703125" style="1" customWidth="1"/>
    <col min="8197" max="8197" width="9.42578125" style="1" customWidth="1"/>
    <col min="8198" max="8198" width="14" style="1" customWidth="1"/>
    <col min="8199" max="8199" width="9.140625" style="1"/>
    <col min="8200" max="8203" width="12" style="1" bestFit="1" customWidth="1"/>
    <col min="8204" max="8204" width="12" style="1" customWidth="1"/>
    <col min="8205" max="8205" width="13" style="1" customWidth="1"/>
    <col min="8206" max="8206" width="17.85546875" style="1" customWidth="1"/>
    <col min="8207" max="8207" width="11.42578125" style="1" bestFit="1" customWidth="1"/>
    <col min="8208" max="8448" width="9.140625" style="1"/>
    <col min="8449" max="8449" width="17.140625" style="1" customWidth="1"/>
    <col min="8450" max="8450" width="44.28515625" style="1" customWidth="1"/>
    <col min="8451" max="8451" width="26.85546875" style="1" customWidth="1"/>
    <col min="8452" max="8452" width="9.5703125" style="1" customWidth="1"/>
    <col min="8453" max="8453" width="9.42578125" style="1" customWidth="1"/>
    <col min="8454" max="8454" width="14" style="1" customWidth="1"/>
    <col min="8455" max="8455" width="9.140625" style="1"/>
    <col min="8456" max="8459" width="12" style="1" bestFit="1" customWidth="1"/>
    <col min="8460" max="8460" width="12" style="1" customWidth="1"/>
    <col min="8461" max="8461" width="13" style="1" customWidth="1"/>
    <col min="8462" max="8462" width="17.85546875" style="1" customWidth="1"/>
    <col min="8463" max="8463" width="11.42578125" style="1" bestFit="1" customWidth="1"/>
    <col min="8464" max="8704" width="9.140625" style="1"/>
    <col min="8705" max="8705" width="17.140625" style="1" customWidth="1"/>
    <col min="8706" max="8706" width="44.28515625" style="1" customWidth="1"/>
    <col min="8707" max="8707" width="26.85546875" style="1" customWidth="1"/>
    <col min="8708" max="8708" width="9.5703125" style="1" customWidth="1"/>
    <col min="8709" max="8709" width="9.42578125" style="1" customWidth="1"/>
    <col min="8710" max="8710" width="14" style="1" customWidth="1"/>
    <col min="8711" max="8711" width="9.140625" style="1"/>
    <col min="8712" max="8715" width="12" style="1" bestFit="1" customWidth="1"/>
    <col min="8716" max="8716" width="12" style="1" customWidth="1"/>
    <col min="8717" max="8717" width="13" style="1" customWidth="1"/>
    <col min="8718" max="8718" width="17.85546875" style="1" customWidth="1"/>
    <col min="8719" max="8719" width="11.42578125" style="1" bestFit="1" customWidth="1"/>
    <col min="8720" max="8960" width="9.140625" style="1"/>
    <col min="8961" max="8961" width="17.140625" style="1" customWidth="1"/>
    <col min="8962" max="8962" width="44.28515625" style="1" customWidth="1"/>
    <col min="8963" max="8963" width="26.85546875" style="1" customWidth="1"/>
    <col min="8964" max="8964" width="9.5703125" style="1" customWidth="1"/>
    <col min="8965" max="8965" width="9.42578125" style="1" customWidth="1"/>
    <col min="8966" max="8966" width="14" style="1" customWidth="1"/>
    <col min="8967" max="8967" width="9.140625" style="1"/>
    <col min="8968" max="8971" width="12" style="1" bestFit="1" customWidth="1"/>
    <col min="8972" max="8972" width="12" style="1" customWidth="1"/>
    <col min="8973" max="8973" width="13" style="1" customWidth="1"/>
    <col min="8974" max="8974" width="17.85546875" style="1" customWidth="1"/>
    <col min="8975" max="8975" width="11.42578125" style="1" bestFit="1" customWidth="1"/>
    <col min="8976" max="9216" width="9.140625" style="1"/>
    <col min="9217" max="9217" width="17.140625" style="1" customWidth="1"/>
    <col min="9218" max="9218" width="44.28515625" style="1" customWidth="1"/>
    <col min="9219" max="9219" width="26.85546875" style="1" customWidth="1"/>
    <col min="9220" max="9220" width="9.5703125" style="1" customWidth="1"/>
    <col min="9221" max="9221" width="9.42578125" style="1" customWidth="1"/>
    <col min="9222" max="9222" width="14" style="1" customWidth="1"/>
    <col min="9223" max="9223" width="9.140625" style="1"/>
    <col min="9224" max="9227" width="12" style="1" bestFit="1" customWidth="1"/>
    <col min="9228" max="9228" width="12" style="1" customWidth="1"/>
    <col min="9229" max="9229" width="13" style="1" customWidth="1"/>
    <col min="9230" max="9230" width="17.85546875" style="1" customWidth="1"/>
    <col min="9231" max="9231" width="11.42578125" style="1" bestFit="1" customWidth="1"/>
    <col min="9232" max="9472" width="9.140625" style="1"/>
    <col min="9473" max="9473" width="17.140625" style="1" customWidth="1"/>
    <col min="9474" max="9474" width="44.28515625" style="1" customWidth="1"/>
    <col min="9475" max="9475" width="26.85546875" style="1" customWidth="1"/>
    <col min="9476" max="9476" width="9.5703125" style="1" customWidth="1"/>
    <col min="9477" max="9477" width="9.42578125" style="1" customWidth="1"/>
    <col min="9478" max="9478" width="14" style="1" customWidth="1"/>
    <col min="9479" max="9479" width="9.140625" style="1"/>
    <col min="9480" max="9483" width="12" style="1" bestFit="1" customWidth="1"/>
    <col min="9484" max="9484" width="12" style="1" customWidth="1"/>
    <col min="9485" max="9485" width="13" style="1" customWidth="1"/>
    <col min="9486" max="9486" width="17.85546875" style="1" customWidth="1"/>
    <col min="9487" max="9487" width="11.42578125" style="1" bestFit="1" customWidth="1"/>
    <col min="9488" max="9728" width="9.140625" style="1"/>
    <col min="9729" max="9729" width="17.140625" style="1" customWidth="1"/>
    <col min="9730" max="9730" width="44.28515625" style="1" customWidth="1"/>
    <col min="9731" max="9731" width="26.85546875" style="1" customWidth="1"/>
    <col min="9732" max="9732" width="9.5703125" style="1" customWidth="1"/>
    <col min="9733" max="9733" width="9.42578125" style="1" customWidth="1"/>
    <col min="9734" max="9734" width="14" style="1" customWidth="1"/>
    <col min="9735" max="9735" width="9.140625" style="1"/>
    <col min="9736" max="9739" width="12" style="1" bestFit="1" customWidth="1"/>
    <col min="9740" max="9740" width="12" style="1" customWidth="1"/>
    <col min="9741" max="9741" width="13" style="1" customWidth="1"/>
    <col min="9742" max="9742" width="17.85546875" style="1" customWidth="1"/>
    <col min="9743" max="9743" width="11.42578125" style="1" bestFit="1" customWidth="1"/>
    <col min="9744" max="9984" width="9.140625" style="1"/>
    <col min="9985" max="9985" width="17.140625" style="1" customWidth="1"/>
    <col min="9986" max="9986" width="44.28515625" style="1" customWidth="1"/>
    <col min="9987" max="9987" width="26.85546875" style="1" customWidth="1"/>
    <col min="9988" max="9988" width="9.5703125" style="1" customWidth="1"/>
    <col min="9989" max="9989" width="9.42578125" style="1" customWidth="1"/>
    <col min="9990" max="9990" width="14" style="1" customWidth="1"/>
    <col min="9991" max="9991" width="9.140625" style="1"/>
    <col min="9992" max="9995" width="12" style="1" bestFit="1" customWidth="1"/>
    <col min="9996" max="9996" width="12" style="1" customWidth="1"/>
    <col min="9997" max="9997" width="13" style="1" customWidth="1"/>
    <col min="9998" max="9998" width="17.85546875" style="1" customWidth="1"/>
    <col min="9999" max="9999" width="11.42578125" style="1" bestFit="1" customWidth="1"/>
    <col min="10000" max="10240" width="9.140625" style="1"/>
    <col min="10241" max="10241" width="17.140625" style="1" customWidth="1"/>
    <col min="10242" max="10242" width="44.28515625" style="1" customWidth="1"/>
    <col min="10243" max="10243" width="26.85546875" style="1" customWidth="1"/>
    <col min="10244" max="10244" width="9.5703125" style="1" customWidth="1"/>
    <col min="10245" max="10245" width="9.42578125" style="1" customWidth="1"/>
    <col min="10246" max="10246" width="14" style="1" customWidth="1"/>
    <col min="10247" max="10247" width="9.140625" style="1"/>
    <col min="10248" max="10251" width="12" style="1" bestFit="1" customWidth="1"/>
    <col min="10252" max="10252" width="12" style="1" customWidth="1"/>
    <col min="10253" max="10253" width="13" style="1" customWidth="1"/>
    <col min="10254" max="10254" width="17.85546875" style="1" customWidth="1"/>
    <col min="10255" max="10255" width="11.42578125" style="1" bestFit="1" customWidth="1"/>
    <col min="10256" max="10496" width="9.140625" style="1"/>
    <col min="10497" max="10497" width="17.140625" style="1" customWidth="1"/>
    <col min="10498" max="10498" width="44.28515625" style="1" customWidth="1"/>
    <col min="10499" max="10499" width="26.85546875" style="1" customWidth="1"/>
    <col min="10500" max="10500" width="9.5703125" style="1" customWidth="1"/>
    <col min="10501" max="10501" width="9.42578125" style="1" customWidth="1"/>
    <col min="10502" max="10502" width="14" style="1" customWidth="1"/>
    <col min="10503" max="10503" width="9.140625" style="1"/>
    <col min="10504" max="10507" width="12" style="1" bestFit="1" customWidth="1"/>
    <col min="10508" max="10508" width="12" style="1" customWidth="1"/>
    <col min="10509" max="10509" width="13" style="1" customWidth="1"/>
    <col min="10510" max="10510" width="17.85546875" style="1" customWidth="1"/>
    <col min="10511" max="10511" width="11.42578125" style="1" bestFit="1" customWidth="1"/>
    <col min="10512" max="10752" width="9.140625" style="1"/>
    <col min="10753" max="10753" width="17.140625" style="1" customWidth="1"/>
    <col min="10754" max="10754" width="44.28515625" style="1" customWidth="1"/>
    <col min="10755" max="10755" width="26.85546875" style="1" customWidth="1"/>
    <col min="10756" max="10756" width="9.5703125" style="1" customWidth="1"/>
    <col min="10757" max="10757" width="9.42578125" style="1" customWidth="1"/>
    <col min="10758" max="10758" width="14" style="1" customWidth="1"/>
    <col min="10759" max="10759" width="9.140625" style="1"/>
    <col min="10760" max="10763" width="12" style="1" bestFit="1" customWidth="1"/>
    <col min="10764" max="10764" width="12" style="1" customWidth="1"/>
    <col min="10765" max="10765" width="13" style="1" customWidth="1"/>
    <col min="10766" max="10766" width="17.85546875" style="1" customWidth="1"/>
    <col min="10767" max="10767" width="11.42578125" style="1" bestFit="1" customWidth="1"/>
    <col min="10768" max="11008" width="9.140625" style="1"/>
    <col min="11009" max="11009" width="17.140625" style="1" customWidth="1"/>
    <col min="11010" max="11010" width="44.28515625" style="1" customWidth="1"/>
    <col min="11011" max="11011" width="26.85546875" style="1" customWidth="1"/>
    <col min="11012" max="11012" width="9.5703125" style="1" customWidth="1"/>
    <col min="11013" max="11013" width="9.42578125" style="1" customWidth="1"/>
    <col min="11014" max="11014" width="14" style="1" customWidth="1"/>
    <col min="11015" max="11015" width="9.140625" style="1"/>
    <col min="11016" max="11019" width="12" style="1" bestFit="1" customWidth="1"/>
    <col min="11020" max="11020" width="12" style="1" customWidth="1"/>
    <col min="11021" max="11021" width="13" style="1" customWidth="1"/>
    <col min="11022" max="11022" width="17.85546875" style="1" customWidth="1"/>
    <col min="11023" max="11023" width="11.42578125" style="1" bestFit="1" customWidth="1"/>
    <col min="11024" max="11264" width="9.140625" style="1"/>
    <col min="11265" max="11265" width="17.140625" style="1" customWidth="1"/>
    <col min="11266" max="11266" width="44.28515625" style="1" customWidth="1"/>
    <col min="11267" max="11267" width="26.85546875" style="1" customWidth="1"/>
    <col min="11268" max="11268" width="9.5703125" style="1" customWidth="1"/>
    <col min="11269" max="11269" width="9.42578125" style="1" customWidth="1"/>
    <col min="11270" max="11270" width="14" style="1" customWidth="1"/>
    <col min="11271" max="11271" width="9.140625" style="1"/>
    <col min="11272" max="11275" width="12" style="1" bestFit="1" customWidth="1"/>
    <col min="11276" max="11276" width="12" style="1" customWidth="1"/>
    <col min="11277" max="11277" width="13" style="1" customWidth="1"/>
    <col min="11278" max="11278" width="17.85546875" style="1" customWidth="1"/>
    <col min="11279" max="11279" width="11.42578125" style="1" bestFit="1" customWidth="1"/>
    <col min="11280" max="11520" width="9.140625" style="1"/>
    <col min="11521" max="11521" width="17.140625" style="1" customWidth="1"/>
    <col min="11522" max="11522" width="44.28515625" style="1" customWidth="1"/>
    <col min="11523" max="11523" width="26.85546875" style="1" customWidth="1"/>
    <col min="11524" max="11524" width="9.5703125" style="1" customWidth="1"/>
    <col min="11525" max="11525" width="9.42578125" style="1" customWidth="1"/>
    <col min="11526" max="11526" width="14" style="1" customWidth="1"/>
    <col min="11527" max="11527" width="9.140625" style="1"/>
    <col min="11528" max="11531" width="12" style="1" bestFit="1" customWidth="1"/>
    <col min="11532" max="11532" width="12" style="1" customWidth="1"/>
    <col min="11533" max="11533" width="13" style="1" customWidth="1"/>
    <col min="11534" max="11534" width="17.85546875" style="1" customWidth="1"/>
    <col min="11535" max="11535" width="11.42578125" style="1" bestFit="1" customWidth="1"/>
    <col min="11536" max="11776" width="9.140625" style="1"/>
    <col min="11777" max="11777" width="17.140625" style="1" customWidth="1"/>
    <col min="11778" max="11778" width="44.28515625" style="1" customWidth="1"/>
    <col min="11779" max="11779" width="26.85546875" style="1" customWidth="1"/>
    <col min="11780" max="11780" width="9.5703125" style="1" customWidth="1"/>
    <col min="11781" max="11781" width="9.42578125" style="1" customWidth="1"/>
    <col min="11782" max="11782" width="14" style="1" customWidth="1"/>
    <col min="11783" max="11783" width="9.140625" style="1"/>
    <col min="11784" max="11787" width="12" style="1" bestFit="1" customWidth="1"/>
    <col min="11788" max="11788" width="12" style="1" customWidth="1"/>
    <col min="11789" max="11789" width="13" style="1" customWidth="1"/>
    <col min="11790" max="11790" width="17.85546875" style="1" customWidth="1"/>
    <col min="11791" max="11791" width="11.42578125" style="1" bestFit="1" customWidth="1"/>
    <col min="11792" max="12032" width="9.140625" style="1"/>
    <col min="12033" max="12033" width="17.140625" style="1" customWidth="1"/>
    <col min="12034" max="12034" width="44.28515625" style="1" customWidth="1"/>
    <col min="12035" max="12035" width="26.85546875" style="1" customWidth="1"/>
    <col min="12036" max="12036" width="9.5703125" style="1" customWidth="1"/>
    <col min="12037" max="12037" width="9.42578125" style="1" customWidth="1"/>
    <col min="12038" max="12038" width="14" style="1" customWidth="1"/>
    <col min="12039" max="12039" width="9.140625" style="1"/>
    <col min="12040" max="12043" width="12" style="1" bestFit="1" customWidth="1"/>
    <col min="12044" max="12044" width="12" style="1" customWidth="1"/>
    <col min="12045" max="12045" width="13" style="1" customWidth="1"/>
    <col min="12046" max="12046" width="17.85546875" style="1" customWidth="1"/>
    <col min="12047" max="12047" width="11.42578125" style="1" bestFit="1" customWidth="1"/>
    <col min="12048" max="12288" width="9.140625" style="1"/>
    <col min="12289" max="12289" width="17.140625" style="1" customWidth="1"/>
    <col min="12290" max="12290" width="44.28515625" style="1" customWidth="1"/>
    <col min="12291" max="12291" width="26.85546875" style="1" customWidth="1"/>
    <col min="12292" max="12292" width="9.5703125" style="1" customWidth="1"/>
    <col min="12293" max="12293" width="9.42578125" style="1" customWidth="1"/>
    <col min="12294" max="12294" width="14" style="1" customWidth="1"/>
    <col min="12295" max="12295" width="9.140625" style="1"/>
    <col min="12296" max="12299" width="12" style="1" bestFit="1" customWidth="1"/>
    <col min="12300" max="12300" width="12" style="1" customWidth="1"/>
    <col min="12301" max="12301" width="13" style="1" customWidth="1"/>
    <col min="12302" max="12302" width="17.85546875" style="1" customWidth="1"/>
    <col min="12303" max="12303" width="11.42578125" style="1" bestFit="1" customWidth="1"/>
    <col min="12304" max="12544" width="9.140625" style="1"/>
    <col min="12545" max="12545" width="17.140625" style="1" customWidth="1"/>
    <col min="12546" max="12546" width="44.28515625" style="1" customWidth="1"/>
    <col min="12547" max="12547" width="26.85546875" style="1" customWidth="1"/>
    <col min="12548" max="12548" width="9.5703125" style="1" customWidth="1"/>
    <col min="12549" max="12549" width="9.42578125" style="1" customWidth="1"/>
    <col min="12550" max="12550" width="14" style="1" customWidth="1"/>
    <col min="12551" max="12551" width="9.140625" style="1"/>
    <col min="12552" max="12555" width="12" style="1" bestFit="1" customWidth="1"/>
    <col min="12556" max="12556" width="12" style="1" customWidth="1"/>
    <col min="12557" max="12557" width="13" style="1" customWidth="1"/>
    <col min="12558" max="12558" width="17.85546875" style="1" customWidth="1"/>
    <col min="12559" max="12559" width="11.42578125" style="1" bestFit="1" customWidth="1"/>
    <col min="12560" max="12800" width="9.140625" style="1"/>
    <col min="12801" max="12801" width="17.140625" style="1" customWidth="1"/>
    <col min="12802" max="12802" width="44.28515625" style="1" customWidth="1"/>
    <col min="12803" max="12803" width="26.85546875" style="1" customWidth="1"/>
    <col min="12804" max="12804" width="9.5703125" style="1" customWidth="1"/>
    <col min="12805" max="12805" width="9.42578125" style="1" customWidth="1"/>
    <col min="12806" max="12806" width="14" style="1" customWidth="1"/>
    <col min="12807" max="12807" width="9.140625" style="1"/>
    <col min="12808" max="12811" width="12" style="1" bestFit="1" customWidth="1"/>
    <col min="12812" max="12812" width="12" style="1" customWidth="1"/>
    <col min="12813" max="12813" width="13" style="1" customWidth="1"/>
    <col min="12814" max="12814" width="17.85546875" style="1" customWidth="1"/>
    <col min="12815" max="12815" width="11.42578125" style="1" bestFit="1" customWidth="1"/>
    <col min="12816" max="13056" width="9.140625" style="1"/>
    <col min="13057" max="13057" width="17.140625" style="1" customWidth="1"/>
    <col min="13058" max="13058" width="44.28515625" style="1" customWidth="1"/>
    <col min="13059" max="13059" width="26.85546875" style="1" customWidth="1"/>
    <col min="13060" max="13060" width="9.5703125" style="1" customWidth="1"/>
    <col min="13061" max="13061" width="9.42578125" style="1" customWidth="1"/>
    <col min="13062" max="13062" width="14" style="1" customWidth="1"/>
    <col min="13063" max="13063" width="9.140625" style="1"/>
    <col min="13064" max="13067" width="12" style="1" bestFit="1" customWidth="1"/>
    <col min="13068" max="13068" width="12" style="1" customWidth="1"/>
    <col min="13069" max="13069" width="13" style="1" customWidth="1"/>
    <col min="13070" max="13070" width="17.85546875" style="1" customWidth="1"/>
    <col min="13071" max="13071" width="11.42578125" style="1" bestFit="1" customWidth="1"/>
    <col min="13072" max="13312" width="9.140625" style="1"/>
    <col min="13313" max="13313" width="17.140625" style="1" customWidth="1"/>
    <col min="13314" max="13314" width="44.28515625" style="1" customWidth="1"/>
    <col min="13315" max="13315" width="26.85546875" style="1" customWidth="1"/>
    <col min="13316" max="13316" width="9.5703125" style="1" customWidth="1"/>
    <col min="13317" max="13317" width="9.42578125" style="1" customWidth="1"/>
    <col min="13318" max="13318" width="14" style="1" customWidth="1"/>
    <col min="13319" max="13319" width="9.140625" style="1"/>
    <col min="13320" max="13323" width="12" style="1" bestFit="1" customWidth="1"/>
    <col min="13324" max="13324" width="12" style="1" customWidth="1"/>
    <col min="13325" max="13325" width="13" style="1" customWidth="1"/>
    <col min="13326" max="13326" width="17.85546875" style="1" customWidth="1"/>
    <col min="13327" max="13327" width="11.42578125" style="1" bestFit="1" customWidth="1"/>
    <col min="13328" max="13568" width="9.140625" style="1"/>
    <col min="13569" max="13569" width="17.140625" style="1" customWidth="1"/>
    <col min="13570" max="13570" width="44.28515625" style="1" customWidth="1"/>
    <col min="13571" max="13571" width="26.85546875" style="1" customWidth="1"/>
    <col min="13572" max="13572" width="9.5703125" style="1" customWidth="1"/>
    <col min="13573" max="13573" width="9.42578125" style="1" customWidth="1"/>
    <col min="13574" max="13574" width="14" style="1" customWidth="1"/>
    <col min="13575" max="13575" width="9.140625" style="1"/>
    <col min="13576" max="13579" width="12" style="1" bestFit="1" customWidth="1"/>
    <col min="13580" max="13580" width="12" style="1" customWidth="1"/>
    <col min="13581" max="13581" width="13" style="1" customWidth="1"/>
    <col min="13582" max="13582" width="17.85546875" style="1" customWidth="1"/>
    <col min="13583" max="13583" width="11.42578125" style="1" bestFit="1" customWidth="1"/>
    <col min="13584" max="13824" width="9.140625" style="1"/>
    <col min="13825" max="13825" width="17.140625" style="1" customWidth="1"/>
    <col min="13826" max="13826" width="44.28515625" style="1" customWidth="1"/>
    <col min="13827" max="13827" width="26.85546875" style="1" customWidth="1"/>
    <col min="13828" max="13828" width="9.5703125" style="1" customWidth="1"/>
    <col min="13829" max="13829" width="9.42578125" style="1" customWidth="1"/>
    <col min="13830" max="13830" width="14" style="1" customWidth="1"/>
    <col min="13831" max="13831" width="9.140625" style="1"/>
    <col min="13832" max="13835" width="12" style="1" bestFit="1" customWidth="1"/>
    <col min="13836" max="13836" width="12" style="1" customWidth="1"/>
    <col min="13837" max="13837" width="13" style="1" customWidth="1"/>
    <col min="13838" max="13838" width="17.85546875" style="1" customWidth="1"/>
    <col min="13839" max="13839" width="11.42578125" style="1" bestFit="1" customWidth="1"/>
    <col min="13840" max="14080" width="9.140625" style="1"/>
    <col min="14081" max="14081" width="17.140625" style="1" customWidth="1"/>
    <col min="14082" max="14082" width="44.28515625" style="1" customWidth="1"/>
    <col min="14083" max="14083" width="26.85546875" style="1" customWidth="1"/>
    <col min="14084" max="14084" width="9.5703125" style="1" customWidth="1"/>
    <col min="14085" max="14085" width="9.42578125" style="1" customWidth="1"/>
    <col min="14086" max="14086" width="14" style="1" customWidth="1"/>
    <col min="14087" max="14087" width="9.140625" style="1"/>
    <col min="14088" max="14091" width="12" style="1" bestFit="1" customWidth="1"/>
    <col min="14092" max="14092" width="12" style="1" customWidth="1"/>
    <col min="14093" max="14093" width="13" style="1" customWidth="1"/>
    <col min="14094" max="14094" width="17.85546875" style="1" customWidth="1"/>
    <col min="14095" max="14095" width="11.42578125" style="1" bestFit="1" customWidth="1"/>
    <col min="14096" max="14336" width="9.140625" style="1"/>
    <col min="14337" max="14337" width="17.140625" style="1" customWidth="1"/>
    <col min="14338" max="14338" width="44.28515625" style="1" customWidth="1"/>
    <col min="14339" max="14339" width="26.85546875" style="1" customWidth="1"/>
    <col min="14340" max="14340" width="9.5703125" style="1" customWidth="1"/>
    <col min="14341" max="14341" width="9.42578125" style="1" customWidth="1"/>
    <col min="14342" max="14342" width="14" style="1" customWidth="1"/>
    <col min="14343" max="14343" width="9.140625" style="1"/>
    <col min="14344" max="14347" width="12" style="1" bestFit="1" customWidth="1"/>
    <col min="14348" max="14348" width="12" style="1" customWidth="1"/>
    <col min="14349" max="14349" width="13" style="1" customWidth="1"/>
    <col min="14350" max="14350" width="17.85546875" style="1" customWidth="1"/>
    <col min="14351" max="14351" width="11.42578125" style="1" bestFit="1" customWidth="1"/>
    <col min="14352" max="14592" width="9.140625" style="1"/>
    <col min="14593" max="14593" width="17.140625" style="1" customWidth="1"/>
    <col min="14594" max="14594" width="44.28515625" style="1" customWidth="1"/>
    <col min="14595" max="14595" width="26.85546875" style="1" customWidth="1"/>
    <col min="14596" max="14596" width="9.5703125" style="1" customWidth="1"/>
    <col min="14597" max="14597" width="9.42578125" style="1" customWidth="1"/>
    <col min="14598" max="14598" width="14" style="1" customWidth="1"/>
    <col min="14599" max="14599" width="9.140625" style="1"/>
    <col min="14600" max="14603" width="12" style="1" bestFit="1" customWidth="1"/>
    <col min="14604" max="14604" width="12" style="1" customWidth="1"/>
    <col min="14605" max="14605" width="13" style="1" customWidth="1"/>
    <col min="14606" max="14606" width="17.85546875" style="1" customWidth="1"/>
    <col min="14607" max="14607" width="11.42578125" style="1" bestFit="1" customWidth="1"/>
    <col min="14608" max="14848" width="9.140625" style="1"/>
    <col min="14849" max="14849" width="17.140625" style="1" customWidth="1"/>
    <col min="14850" max="14850" width="44.28515625" style="1" customWidth="1"/>
    <col min="14851" max="14851" width="26.85546875" style="1" customWidth="1"/>
    <col min="14852" max="14852" width="9.5703125" style="1" customWidth="1"/>
    <col min="14853" max="14853" width="9.42578125" style="1" customWidth="1"/>
    <col min="14854" max="14854" width="14" style="1" customWidth="1"/>
    <col min="14855" max="14855" width="9.140625" style="1"/>
    <col min="14856" max="14859" width="12" style="1" bestFit="1" customWidth="1"/>
    <col min="14860" max="14860" width="12" style="1" customWidth="1"/>
    <col min="14861" max="14861" width="13" style="1" customWidth="1"/>
    <col min="14862" max="14862" width="17.85546875" style="1" customWidth="1"/>
    <col min="14863" max="14863" width="11.42578125" style="1" bestFit="1" customWidth="1"/>
    <col min="14864" max="15104" width="9.140625" style="1"/>
    <col min="15105" max="15105" width="17.140625" style="1" customWidth="1"/>
    <col min="15106" max="15106" width="44.28515625" style="1" customWidth="1"/>
    <col min="15107" max="15107" width="26.85546875" style="1" customWidth="1"/>
    <col min="15108" max="15108" width="9.5703125" style="1" customWidth="1"/>
    <col min="15109" max="15109" width="9.42578125" style="1" customWidth="1"/>
    <col min="15110" max="15110" width="14" style="1" customWidth="1"/>
    <col min="15111" max="15111" width="9.140625" style="1"/>
    <col min="15112" max="15115" width="12" style="1" bestFit="1" customWidth="1"/>
    <col min="15116" max="15116" width="12" style="1" customWidth="1"/>
    <col min="15117" max="15117" width="13" style="1" customWidth="1"/>
    <col min="15118" max="15118" width="17.85546875" style="1" customWidth="1"/>
    <col min="15119" max="15119" width="11.42578125" style="1" bestFit="1" customWidth="1"/>
    <col min="15120" max="15360" width="9.140625" style="1"/>
    <col min="15361" max="15361" width="17.140625" style="1" customWidth="1"/>
    <col min="15362" max="15362" width="44.28515625" style="1" customWidth="1"/>
    <col min="15363" max="15363" width="26.85546875" style="1" customWidth="1"/>
    <col min="15364" max="15364" width="9.5703125" style="1" customWidth="1"/>
    <col min="15365" max="15365" width="9.42578125" style="1" customWidth="1"/>
    <col min="15366" max="15366" width="14" style="1" customWidth="1"/>
    <col min="15367" max="15367" width="9.140625" style="1"/>
    <col min="15368" max="15371" width="12" style="1" bestFit="1" customWidth="1"/>
    <col min="15372" max="15372" width="12" style="1" customWidth="1"/>
    <col min="15373" max="15373" width="13" style="1" customWidth="1"/>
    <col min="15374" max="15374" width="17.85546875" style="1" customWidth="1"/>
    <col min="15375" max="15375" width="11.42578125" style="1" bestFit="1" customWidth="1"/>
    <col min="15376" max="15616" width="9.140625" style="1"/>
    <col min="15617" max="15617" width="17.140625" style="1" customWidth="1"/>
    <col min="15618" max="15618" width="44.28515625" style="1" customWidth="1"/>
    <col min="15619" max="15619" width="26.85546875" style="1" customWidth="1"/>
    <col min="15620" max="15620" width="9.5703125" style="1" customWidth="1"/>
    <col min="15621" max="15621" width="9.42578125" style="1" customWidth="1"/>
    <col min="15622" max="15622" width="14" style="1" customWidth="1"/>
    <col min="15623" max="15623" width="9.140625" style="1"/>
    <col min="15624" max="15627" width="12" style="1" bestFit="1" customWidth="1"/>
    <col min="15628" max="15628" width="12" style="1" customWidth="1"/>
    <col min="15629" max="15629" width="13" style="1" customWidth="1"/>
    <col min="15630" max="15630" width="17.85546875" style="1" customWidth="1"/>
    <col min="15631" max="15631" width="11.42578125" style="1" bestFit="1" customWidth="1"/>
    <col min="15632" max="15872" width="9.140625" style="1"/>
    <col min="15873" max="15873" width="17.140625" style="1" customWidth="1"/>
    <col min="15874" max="15874" width="44.28515625" style="1" customWidth="1"/>
    <col min="15875" max="15875" width="26.85546875" style="1" customWidth="1"/>
    <col min="15876" max="15876" width="9.5703125" style="1" customWidth="1"/>
    <col min="15877" max="15877" width="9.42578125" style="1" customWidth="1"/>
    <col min="15878" max="15878" width="14" style="1" customWidth="1"/>
    <col min="15879" max="15879" width="9.140625" style="1"/>
    <col min="15880" max="15883" width="12" style="1" bestFit="1" customWidth="1"/>
    <col min="15884" max="15884" width="12" style="1" customWidth="1"/>
    <col min="15885" max="15885" width="13" style="1" customWidth="1"/>
    <col min="15886" max="15886" width="17.85546875" style="1" customWidth="1"/>
    <col min="15887" max="15887" width="11.42578125" style="1" bestFit="1" customWidth="1"/>
    <col min="15888" max="16128" width="9.140625" style="1"/>
    <col min="16129" max="16129" width="17.140625" style="1" customWidth="1"/>
    <col min="16130" max="16130" width="44.28515625" style="1" customWidth="1"/>
    <col min="16131" max="16131" width="26.85546875" style="1" customWidth="1"/>
    <col min="16132" max="16132" width="9.5703125" style="1" customWidth="1"/>
    <col min="16133" max="16133" width="9.42578125" style="1" customWidth="1"/>
    <col min="16134" max="16134" width="14" style="1" customWidth="1"/>
    <col min="16135" max="16135" width="9.140625" style="1"/>
    <col min="16136" max="16139" width="12" style="1" bestFit="1" customWidth="1"/>
    <col min="16140" max="16140" width="12" style="1" customWidth="1"/>
    <col min="16141" max="16141" width="13" style="1" customWidth="1"/>
    <col min="16142" max="16142" width="17.85546875" style="1" customWidth="1"/>
    <col min="16143" max="16143" width="11.42578125" style="1" bestFit="1" customWidth="1"/>
    <col min="16144" max="16384" width="9.140625" style="1"/>
  </cols>
  <sheetData>
    <row r="1" spans="1:15" ht="43.5" customHeight="1" x14ac:dyDescent="0.25">
      <c r="G1" s="56" t="s">
        <v>134</v>
      </c>
      <c r="H1" s="56"/>
      <c r="I1" s="56"/>
      <c r="J1" s="56"/>
      <c r="K1" s="56"/>
      <c r="L1" s="56"/>
      <c r="M1" s="56"/>
    </row>
    <row r="2" spans="1:15" ht="60.75" customHeight="1" x14ac:dyDescent="0.25">
      <c r="G2" s="56" t="s">
        <v>0</v>
      </c>
      <c r="H2" s="56"/>
      <c r="I2" s="56"/>
      <c r="J2" s="56"/>
      <c r="K2" s="56"/>
      <c r="L2" s="56"/>
      <c r="M2" s="56"/>
    </row>
    <row r="4" spans="1:15" ht="29.25" customHeight="1" x14ac:dyDescent="0.25">
      <c r="A4" s="57" t="s">
        <v>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6" spans="1:15" ht="15" customHeight="1" x14ac:dyDescent="0.25">
      <c r="A6" s="58" t="s">
        <v>2</v>
      </c>
      <c r="B6" s="58" t="s">
        <v>3</v>
      </c>
      <c r="C6" s="58" t="s">
        <v>4</v>
      </c>
      <c r="D6" s="59" t="s">
        <v>5</v>
      </c>
      <c r="E6" s="60"/>
      <c r="F6" s="60"/>
      <c r="G6" s="61"/>
      <c r="H6" s="62" t="s">
        <v>6</v>
      </c>
      <c r="I6" s="62"/>
      <c r="J6" s="62"/>
      <c r="K6" s="62"/>
      <c r="L6" s="62"/>
      <c r="M6" s="62"/>
    </row>
    <row r="7" spans="1:15" ht="48" customHeight="1" x14ac:dyDescent="0.25">
      <c r="A7" s="58"/>
      <c r="B7" s="58"/>
      <c r="C7" s="58"/>
      <c r="D7" s="4" t="s">
        <v>7</v>
      </c>
      <c r="E7" s="4" t="s">
        <v>8</v>
      </c>
      <c r="F7" s="4" t="s">
        <v>9</v>
      </c>
      <c r="G7" s="4" t="s">
        <v>10</v>
      </c>
      <c r="H7" s="5">
        <v>2014</v>
      </c>
      <c r="I7" s="5">
        <v>2015</v>
      </c>
      <c r="J7" s="5">
        <v>2016</v>
      </c>
      <c r="K7" s="5">
        <v>2017</v>
      </c>
      <c r="L7" s="5">
        <v>2018</v>
      </c>
      <c r="M7" s="6" t="s">
        <v>11</v>
      </c>
    </row>
    <row r="8" spans="1:15" ht="30.75" customHeight="1" x14ac:dyDescent="0.25">
      <c r="A8" s="50" t="s">
        <v>12</v>
      </c>
      <c r="B8" s="50" t="s">
        <v>13</v>
      </c>
      <c r="C8" s="9" t="s">
        <v>14</v>
      </c>
      <c r="D8" s="4" t="s">
        <v>15</v>
      </c>
      <c r="E8" s="4" t="s">
        <v>15</v>
      </c>
      <c r="F8" s="4" t="s">
        <v>15</v>
      </c>
      <c r="G8" s="4" t="s">
        <v>15</v>
      </c>
      <c r="H8" s="6">
        <f>H10+H11</f>
        <v>31209.47</v>
      </c>
      <c r="I8" s="6">
        <f>I10+I11</f>
        <v>55198.81</v>
      </c>
      <c r="J8" s="6">
        <f>J10+J11</f>
        <v>56881.16</v>
      </c>
      <c r="K8" s="6">
        <f>K10+K11</f>
        <v>22560.590000000004</v>
      </c>
      <c r="L8" s="6">
        <f>L10+L11</f>
        <v>23021.89</v>
      </c>
      <c r="M8" s="6">
        <f>SUM(H8:L8)</f>
        <v>188871.91999999998</v>
      </c>
      <c r="N8" s="7"/>
      <c r="O8" s="7"/>
    </row>
    <row r="9" spans="1:15" x14ac:dyDescent="0.25">
      <c r="A9" s="51"/>
      <c r="B9" s="51"/>
      <c r="C9" s="9" t="s">
        <v>16</v>
      </c>
      <c r="D9" s="4"/>
      <c r="E9" s="4"/>
      <c r="F9" s="4"/>
      <c r="G9" s="4"/>
      <c r="H9" s="6"/>
      <c r="I9" s="6"/>
      <c r="J9" s="6"/>
      <c r="K9" s="6"/>
      <c r="L9" s="6"/>
      <c r="M9" s="6"/>
      <c r="N9" s="8"/>
      <c r="O9" s="7"/>
    </row>
    <row r="10" spans="1:15" x14ac:dyDescent="0.25">
      <c r="A10" s="51"/>
      <c r="B10" s="51"/>
      <c r="C10" s="9" t="s">
        <v>17</v>
      </c>
      <c r="D10" s="4">
        <v>133</v>
      </c>
      <c r="E10" s="4" t="s">
        <v>15</v>
      </c>
      <c r="F10" s="4" t="s">
        <v>15</v>
      </c>
      <c r="G10" s="4" t="s">
        <v>15</v>
      </c>
      <c r="H10" s="6">
        <f>H14+H60</f>
        <v>22514.75</v>
      </c>
      <c r="I10" s="6">
        <f>I14+I60</f>
        <v>40940.31</v>
      </c>
      <c r="J10" s="6">
        <f>J14+J60</f>
        <v>39977.760000000002</v>
      </c>
      <c r="K10" s="6">
        <f>K14+K60</f>
        <v>5657.1900000000005</v>
      </c>
      <c r="L10" s="6">
        <f>L14+L60</f>
        <v>6118.49</v>
      </c>
      <c r="M10" s="6">
        <f>SUM(H10:L10)</f>
        <v>115208.50000000001</v>
      </c>
      <c r="O10" s="7"/>
    </row>
    <row r="11" spans="1:15" ht="30" x14ac:dyDescent="0.25">
      <c r="A11" s="52"/>
      <c r="B11" s="52"/>
      <c r="C11" s="9" t="s">
        <v>18</v>
      </c>
      <c r="D11" s="4" t="s">
        <v>19</v>
      </c>
      <c r="E11" s="4" t="s">
        <v>15</v>
      </c>
      <c r="F11" s="4" t="s">
        <v>15</v>
      </c>
      <c r="G11" s="4" t="s">
        <v>15</v>
      </c>
      <c r="H11" s="32">
        <f>H66</f>
        <v>8694.7199999999993</v>
      </c>
      <c r="I11" s="32">
        <f>I66</f>
        <v>14258.5</v>
      </c>
      <c r="J11" s="32">
        <f>J66</f>
        <v>16903.400000000001</v>
      </c>
      <c r="K11" s="32">
        <f>K66</f>
        <v>16903.400000000001</v>
      </c>
      <c r="L11" s="32">
        <f>L66</f>
        <v>16903.400000000001</v>
      </c>
      <c r="M11" s="6">
        <f>SUM(H11:L11)</f>
        <v>73663.420000000013</v>
      </c>
      <c r="N11" s="8"/>
      <c r="O11" s="7"/>
    </row>
    <row r="12" spans="1:15" ht="30.75" customHeight="1" x14ac:dyDescent="0.25">
      <c r="A12" s="50" t="s">
        <v>20</v>
      </c>
      <c r="B12" s="50" t="s">
        <v>21</v>
      </c>
      <c r="C12" s="9" t="s">
        <v>14</v>
      </c>
      <c r="D12" s="4" t="s">
        <v>15</v>
      </c>
      <c r="E12" s="4" t="s">
        <v>15</v>
      </c>
      <c r="F12" s="4" t="s">
        <v>15</v>
      </c>
      <c r="G12" s="4" t="s">
        <v>15</v>
      </c>
      <c r="H12" s="6">
        <f>H14</f>
        <v>20313.8</v>
      </c>
      <c r="I12" s="6">
        <f>I14</f>
        <v>38167.759999999995</v>
      </c>
      <c r="J12" s="6">
        <f>J14</f>
        <v>37208.51</v>
      </c>
      <c r="K12" s="6">
        <f>K14</f>
        <v>3167.3</v>
      </c>
      <c r="L12" s="6">
        <f>L14</f>
        <v>3220.9</v>
      </c>
      <c r="M12" s="6">
        <f>SUM(H12:L12)</f>
        <v>102078.27</v>
      </c>
      <c r="O12" s="7"/>
    </row>
    <row r="13" spans="1:15" x14ac:dyDescent="0.25">
      <c r="A13" s="51"/>
      <c r="B13" s="51"/>
      <c r="C13" s="9" t="s">
        <v>16</v>
      </c>
      <c r="D13" s="4"/>
      <c r="E13" s="4" t="s">
        <v>15</v>
      </c>
      <c r="F13" s="4" t="s">
        <v>15</v>
      </c>
      <c r="G13" s="4" t="s">
        <v>15</v>
      </c>
      <c r="H13" s="6"/>
      <c r="I13" s="6"/>
      <c r="J13" s="6"/>
      <c r="K13" s="6"/>
      <c r="L13" s="6"/>
      <c r="M13" s="6"/>
      <c r="O13" s="7"/>
    </row>
    <row r="14" spans="1:15" x14ac:dyDescent="0.25">
      <c r="A14" s="52"/>
      <c r="B14" s="52"/>
      <c r="C14" s="9" t="s">
        <v>17</v>
      </c>
      <c r="D14" s="4"/>
      <c r="E14" s="4" t="s">
        <v>15</v>
      </c>
      <c r="F14" s="4" t="s">
        <v>15</v>
      </c>
      <c r="G14" s="4" t="s">
        <v>15</v>
      </c>
      <c r="H14" s="6">
        <f>H17+H20+H23+H26+H29+H32+H35+H38+H41+H44+H47+H50+H53</f>
        <v>20313.8</v>
      </c>
      <c r="I14" s="6">
        <f>I17+I20+I23+I26+I29+I32+I35+I38+I41+I44+I47+I50+I53</f>
        <v>38167.759999999995</v>
      </c>
      <c r="J14" s="6">
        <f>J17+J20+J23+J26+J29+J32+J35+J38+J41+J44+J47+J50+J53+J56</f>
        <v>37208.51</v>
      </c>
      <c r="K14" s="6">
        <f>K17+K20+K23+K26+K29+K32+K35+K38+K41+K44+K47+K50+K53</f>
        <v>3167.3</v>
      </c>
      <c r="L14" s="6">
        <f>L17+L20+L23+L26+L29+L32+L35+L38+L41+L44+L47+L50+L53</f>
        <v>3220.9</v>
      </c>
      <c r="M14" s="6">
        <f>SUM(H14:L14)</f>
        <v>102078.27</v>
      </c>
      <c r="O14" s="7"/>
    </row>
    <row r="15" spans="1:15" ht="30.75" customHeight="1" x14ac:dyDescent="0.25">
      <c r="A15" s="50" t="s">
        <v>22</v>
      </c>
      <c r="B15" s="50" t="s">
        <v>23</v>
      </c>
      <c r="C15" s="9" t="s">
        <v>14</v>
      </c>
      <c r="D15" s="4" t="s">
        <v>15</v>
      </c>
      <c r="E15" s="4" t="s">
        <v>15</v>
      </c>
      <c r="F15" s="4" t="s">
        <v>15</v>
      </c>
      <c r="G15" s="4" t="s">
        <v>15</v>
      </c>
      <c r="H15" s="6">
        <f>H17</f>
        <v>5.8</v>
      </c>
      <c r="I15" s="6">
        <f>I17</f>
        <v>0</v>
      </c>
      <c r="J15" s="6">
        <f>J17</f>
        <v>0</v>
      </c>
      <c r="K15" s="6">
        <f>K17</f>
        <v>0</v>
      </c>
      <c r="L15" s="6">
        <f>L17</f>
        <v>0</v>
      </c>
      <c r="M15" s="6">
        <f>SUM(H15:L15)</f>
        <v>5.8</v>
      </c>
      <c r="O15" s="7"/>
    </row>
    <row r="16" spans="1:15" x14ac:dyDescent="0.25">
      <c r="A16" s="51"/>
      <c r="B16" s="51"/>
      <c r="C16" s="9" t="s">
        <v>16</v>
      </c>
      <c r="D16" s="4"/>
      <c r="E16" s="4" t="s">
        <v>15</v>
      </c>
      <c r="F16" s="4" t="s">
        <v>15</v>
      </c>
      <c r="G16" s="4" t="s">
        <v>15</v>
      </c>
      <c r="H16" s="6"/>
      <c r="I16" s="6"/>
      <c r="J16" s="6"/>
      <c r="K16" s="6"/>
      <c r="L16" s="6"/>
      <c r="M16" s="6"/>
      <c r="O16" s="7"/>
    </row>
    <row r="17" spans="1:15" x14ac:dyDescent="0.25">
      <c r="A17" s="52"/>
      <c r="B17" s="52"/>
      <c r="C17" s="9" t="s">
        <v>17</v>
      </c>
      <c r="D17" s="4" t="s">
        <v>24</v>
      </c>
      <c r="E17" s="4" t="s">
        <v>25</v>
      </c>
      <c r="F17" s="4" t="s">
        <v>26</v>
      </c>
      <c r="G17" s="4" t="s">
        <v>27</v>
      </c>
      <c r="H17" s="6">
        <f>ROUND(5.799,2)</f>
        <v>5.8</v>
      </c>
      <c r="I17" s="6">
        <v>0</v>
      </c>
      <c r="J17" s="6">
        <f>I17</f>
        <v>0</v>
      </c>
      <c r="K17" s="6">
        <f>J17</f>
        <v>0</v>
      </c>
      <c r="L17" s="6">
        <f>K17</f>
        <v>0</v>
      </c>
      <c r="M17" s="6">
        <f>SUM(H17:L17)</f>
        <v>5.8</v>
      </c>
      <c r="O17" s="7"/>
    </row>
    <row r="18" spans="1:15" ht="31.5" customHeight="1" x14ac:dyDescent="0.25">
      <c r="A18" s="50" t="s">
        <v>28</v>
      </c>
      <c r="B18" s="50" t="s">
        <v>23</v>
      </c>
      <c r="C18" s="9" t="s">
        <v>14</v>
      </c>
      <c r="D18" s="4" t="s">
        <v>15</v>
      </c>
      <c r="E18" s="4" t="s">
        <v>15</v>
      </c>
      <c r="F18" s="4" t="s">
        <v>15</v>
      </c>
      <c r="G18" s="4" t="s">
        <v>15</v>
      </c>
      <c r="H18" s="6">
        <f>H20</f>
        <v>2470.6999999999998</v>
      </c>
      <c r="I18" s="6">
        <f>I20</f>
        <v>0</v>
      </c>
      <c r="J18" s="6">
        <f>J20</f>
        <v>0</v>
      </c>
      <c r="K18" s="6">
        <f>K20</f>
        <v>0</v>
      </c>
      <c r="L18" s="6">
        <f>L20</f>
        <v>0</v>
      </c>
      <c r="M18" s="6">
        <f>SUM(H18:L18)</f>
        <v>2470.6999999999998</v>
      </c>
      <c r="O18" s="7"/>
    </row>
    <row r="19" spans="1:15" x14ac:dyDescent="0.25">
      <c r="A19" s="51"/>
      <c r="B19" s="51"/>
      <c r="C19" s="9" t="s">
        <v>16</v>
      </c>
      <c r="D19" s="4"/>
      <c r="E19" s="4" t="s">
        <v>15</v>
      </c>
      <c r="F19" s="4" t="s">
        <v>15</v>
      </c>
      <c r="G19" s="4" t="s">
        <v>15</v>
      </c>
      <c r="H19" s="6"/>
      <c r="I19" s="6"/>
      <c r="J19" s="6"/>
      <c r="K19" s="6"/>
      <c r="L19" s="6"/>
      <c r="M19" s="6"/>
      <c r="O19" s="7"/>
    </row>
    <row r="20" spans="1:15" x14ac:dyDescent="0.25">
      <c r="A20" s="52"/>
      <c r="B20" s="52"/>
      <c r="C20" s="9" t="s">
        <v>17</v>
      </c>
      <c r="D20" s="4" t="s">
        <v>24</v>
      </c>
      <c r="E20" s="4" t="s">
        <v>25</v>
      </c>
      <c r="F20" s="4" t="s">
        <v>26</v>
      </c>
      <c r="G20" s="4" t="s">
        <v>27</v>
      </c>
      <c r="H20" s="6">
        <f>ROUND((2459266.65+11436.1)/1000,2)</f>
        <v>2470.6999999999998</v>
      </c>
      <c r="I20" s="6">
        <f>ROUND(3043.72072-1743.72072-1300,2)</f>
        <v>0</v>
      </c>
      <c r="J20" s="6">
        <v>0</v>
      </c>
      <c r="K20" s="6">
        <f>J20</f>
        <v>0</v>
      </c>
      <c r="L20" s="6">
        <f>K20</f>
        <v>0</v>
      </c>
      <c r="M20" s="6">
        <f>SUM(H20:L20)</f>
        <v>2470.6999999999998</v>
      </c>
      <c r="O20" s="7"/>
    </row>
    <row r="21" spans="1:15" ht="30" customHeight="1" x14ac:dyDescent="0.25">
      <c r="A21" s="50" t="s">
        <v>29</v>
      </c>
      <c r="B21" s="50" t="s">
        <v>30</v>
      </c>
      <c r="C21" s="9" t="s">
        <v>14</v>
      </c>
      <c r="D21" s="4" t="s">
        <v>15</v>
      </c>
      <c r="E21" s="4" t="s">
        <v>15</v>
      </c>
      <c r="F21" s="4" t="s">
        <v>15</v>
      </c>
      <c r="G21" s="4" t="s">
        <v>15</v>
      </c>
      <c r="H21" s="6">
        <f>H23</f>
        <v>1412</v>
      </c>
      <c r="I21" s="6">
        <f>I23</f>
        <v>1451.8</v>
      </c>
      <c r="J21" s="6">
        <f>J23</f>
        <v>2057</v>
      </c>
      <c r="K21" s="6">
        <f>K23</f>
        <v>1649.3</v>
      </c>
      <c r="L21" s="6">
        <f>L23</f>
        <v>1702.9</v>
      </c>
      <c r="M21" s="6">
        <f>SUM(H21:L21)</f>
        <v>8273</v>
      </c>
      <c r="O21" s="7"/>
    </row>
    <row r="22" spans="1:15" x14ac:dyDescent="0.25">
      <c r="A22" s="51"/>
      <c r="B22" s="51"/>
      <c r="C22" s="9" t="s">
        <v>16</v>
      </c>
      <c r="D22" s="4"/>
      <c r="E22" s="4" t="s">
        <v>15</v>
      </c>
      <c r="F22" s="4" t="s">
        <v>15</v>
      </c>
      <c r="G22" s="4" t="s">
        <v>15</v>
      </c>
      <c r="H22" s="6"/>
      <c r="I22" s="6"/>
      <c r="J22" s="6"/>
      <c r="K22" s="6"/>
      <c r="L22" s="6"/>
      <c r="M22" s="6"/>
      <c r="O22" s="7"/>
    </row>
    <row r="23" spans="1:15" ht="30" x14ac:dyDescent="0.25">
      <c r="A23" s="52"/>
      <c r="B23" s="52"/>
      <c r="C23" s="9" t="s">
        <v>17</v>
      </c>
      <c r="D23" s="4" t="s">
        <v>24</v>
      </c>
      <c r="E23" s="4" t="s">
        <v>25</v>
      </c>
      <c r="F23" s="4" t="s">
        <v>31</v>
      </c>
      <c r="G23" s="4" t="s">
        <v>27</v>
      </c>
      <c r="H23" s="6">
        <f>ROUND(1412,2)</f>
        <v>1412</v>
      </c>
      <c r="I23" s="6">
        <f>ROUND(1451.8,2)</f>
        <v>1451.8</v>
      </c>
      <c r="J23" s="6">
        <f>ROUND(2057,2)</f>
        <v>2057</v>
      </c>
      <c r="K23" s="6">
        <f>ROUND(1649.3,2)</f>
        <v>1649.3</v>
      </c>
      <c r="L23" s="6">
        <f>ROUND(1702.9,2)</f>
        <v>1702.9</v>
      </c>
      <c r="M23" s="6">
        <f>SUM(H23:L23)</f>
        <v>8273</v>
      </c>
      <c r="O23" s="7"/>
    </row>
    <row r="24" spans="1:15" ht="30.75" customHeight="1" x14ac:dyDescent="0.25">
      <c r="A24" s="50" t="s">
        <v>32</v>
      </c>
      <c r="B24" s="50" t="s">
        <v>33</v>
      </c>
      <c r="C24" s="9" t="s">
        <v>14</v>
      </c>
      <c r="D24" s="4" t="s">
        <v>15</v>
      </c>
      <c r="E24" s="4" t="s">
        <v>15</v>
      </c>
      <c r="F24" s="4" t="s">
        <v>15</v>
      </c>
      <c r="G24" s="4" t="s">
        <v>15</v>
      </c>
      <c r="H24" s="6">
        <f>H26</f>
        <v>500</v>
      </c>
      <c r="I24" s="6">
        <f>I26</f>
        <v>0</v>
      </c>
      <c r="J24" s="6">
        <f>J26</f>
        <v>0</v>
      </c>
      <c r="K24" s="6">
        <f>K26</f>
        <v>0</v>
      </c>
      <c r="L24" s="6">
        <f>L26</f>
        <v>0</v>
      </c>
      <c r="M24" s="6">
        <f t="shared" ref="M24:M39" si="0">SUM(H24:L24)</f>
        <v>500</v>
      </c>
      <c r="O24" s="7"/>
    </row>
    <row r="25" spans="1:15" x14ac:dyDescent="0.25">
      <c r="A25" s="51"/>
      <c r="B25" s="51"/>
      <c r="C25" s="9" t="s">
        <v>16</v>
      </c>
      <c r="D25" s="4"/>
      <c r="E25" s="4" t="s">
        <v>15</v>
      </c>
      <c r="F25" s="4" t="s">
        <v>15</v>
      </c>
      <c r="G25" s="4" t="s">
        <v>15</v>
      </c>
      <c r="H25" s="6"/>
      <c r="I25" s="6"/>
      <c r="J25" s="6"/>
      <c r="K25" s="6"/>
      <c r="L25" s="6"/>
      <c r="M25" s="6"/>
      <c r="O25" s="7"/>
    </row>
    <row r="26" spans="1:15" x14ac:dyDescent="0.25">
      <c r="A26" s="52"/>
      <c r="B26" s="52"/>
      <c r="C26" s="9" t="s">
        <v>17</v>
      </c>
      <c r="D26" s="4" t="s">
        <v>24</v>
      </c>
      <c r="E26" s="4" t="s">
        <v>25</v>
      </c>
      <c r="F26" s="4" t="s">
        <v>34</v>
      </c>
      <c r="G26" s="4" t="s">
        <v>27</v>
      </c>
      <c r="H26" s="6">
        <f>1000-500</f>
        <v>500</v>
      </c>
      <c r="I26" s="6">
        <v>0</v>
      </c>
      <c r="J26" s="6">
        <v>0</v>
      </c>
      <c r="K26" s="6">
        <f>J26</f>
        <v>0</v>
      </c>
      <c r="L26" s="6">
        <f>K26</f>
        <v>0</v>
      </c>
      <c r="M26" s="6">
        <f t="shared" si="0"/>
        <v>500</v>
      </c>
      <c r="O26" s="7"/>
    </row>
    <row r="27" spans="1:15" ht="32.25" customHeight="1" x14ac:dyDescent="0.25">
      <c r="A27" s="50" t="s">
        <v>35</v>
      </c>
      <c r="B27" s="50" t="s">
        <v>36</v>
      </c>
      <c r="C27" s="9" t="s">
        <v>14</v>
      </c>
      <c r="D27" s="4" t="s">
        <v>15</v>
      </c>
      <c r="E27" s="4" t="s">
        <v>15</v>
      </c>
      <c r="F27" s="4" t="s">
        <v>15</v>
      </c>
      <c r="G27" s="4" t="s">
        <v>15</v>
      </c>
      <c r="H27" s="6">
        <f>H29</f>
        <v>9432.7999999999993</v>
      </c>
      <c r="I27" s="6">
        <f>I29</f>
        <v>21852.9</v>
      </c>
      <c r="J27" s="6">
        <f>J29</f>
        <v>17787.2</v>
      </c>
      <c r="K27" s="6">
        <f>K29</f>
        <v>0</v>
      </c>
      <c r="L27" s="6">
        <f>L29</f>
        <v>0</v>
      </c>
      <c r="M27" s="6">
        <f t="shared" si="0"/>
        <v>49072.9</v>
      </c>
      <c r="O27" s="7"/>
    </row>
    <row r="28" spans="1:15" x14ac:dyDescent="0.25">
      <c r="A28" s="51"/>
      <c r="B28" s="51"/>
      <c r="C28" s="9" t="s">
        <v>16</v>
      </c>
      <c r="D28" s="4"/>
      <c r="E28" s="4" t="s">
        <v>15</v>
      </c>
      <c r="F28" s="4" t="s">
        <v>15</v>
      </c>
      <c r="G28" s="4" t="s">
        <v>15</v>
      </c>
      <c r="H28" s="6"/>
      <c r="I28" s="6"/>
      <c r="J28" s="6"/>
      <c r="K28" s="6"/>
      <c r="L28" s="6"/>
      <c r="M28" s="6"/>
      <c r="O28" s="7"/>
    </row>
    <row r="29" spans="1:15" ht="30" x14ac:dyDescent="0.25">
      <c r="A29" s="52"/>
      <c r="B29" s="52"/>
      <c r="C29" s="9" t="s">
        <v>17</v>
      </c>
      <c r="D29" s="4" t="s">
        <v>24</v>
      </c>
      <c r="E29" s="4" t="s">
        <v>25</v>
      </c>
      <c r="F29" s="4" t="s">
        <v>37</v>
      </c>
      <c r="G29" s="4" t="s">
        <v>27</v>
      </c>
      <c r="H29" s="6">
        <v>9432.7999999999993</v>
      </c>
      <c r="I29" s="6">
        <v>21852.9</v>
      </c>
      <c r="J29" s="6">
        <v>17787.2</v>
      </c>
      <c r="K29" s="6">
        <v>0</v>
      </c>
      <c r="L29" s="6">
        <v>0</v>
      </c>
      <c r="M29" s="6">
        <f t="shared" si="0"/>
        <v>49072.9</v>
      </c>
      <c r="O29" s="7"/>
    </row>
    <row r="30" spans="1:15" ht="75" customHeight="1" x14ac:dyDescent="0.25">
      <c r="A30" s="50" t="s">
        <v>38</v>
      </c>
      <c r="B30" s="50" t="s">
        <v>39</v>
      </c>
      <c r="C30" s="9" t="s">
        <v>14</v>
      </c>
      <c r="D30" s="4" t="s">
        <v>15</v>
      </c>
      <c r="E30" s="4" t="s">
        <v>15</v>
      </c>
      <c r="F30" s="4" t="s">
        <v>15</v>
      </c>
      <c r="G30" s="4" t="s">
        <v>15</v>
      </c>
      <c r="H30" s="6">
        <f>H32</f>
        <v>1492.5</v>
      </c>
      <c r="I30" s="6">
        <f>I32</f>
        <v>0</v>
      </c>
      <c r="J30" s="6">
        <f>J32</f>
        <v>0</v>
      </c>
      <c r="K30" s="6">
        <f>K32</f>
        <v>0</v>
      </c>
      <c r="L30" s="6">
        <f>L32</f>
        <v>0</v>
      </c>
      <c r="M30" s="6">
        <f t="shared" si="0"/>
        <v>1492.5</v>
      </c>
      <c r="O30" s="7"/>
    </row>
    <row r="31" spans="1:15" ht="17.25" customHeight="1" x14ac:dyDescent="0.25">
      <c r="A31" s="51"/>
      <c r="B31" s="51"/>
      <c r="C31" s="9" t="s">
        <v>16</v>
      </c>
      <c r="D31" s="4"/>
      <c r="E31" s="4" t="s">
        <v>15</v>
      </c>
      <c r="F31" s="4" t="s">
        <v>15</v>
      </c>
      <c r="G31" s="4" t="s">
        <v>15</v>
      </c>
      <c r="H31" s="6"/>
      <c r="I31" s="6"/>
      <c r="J31" s="6"/>
      <c r="K31" s="6"/>
      <c r="L31" s="6"/>
      <c r="M31" s="6"/>
      <c r="O31" s="7"/>
    </row>
    <row r="32" spans="1:15" ht="13.5" customHeight="1" x14ac:dyDescent="0.25">
      <c r="A32" s="52"/>
      <c r="B32" s="52"/>
      <c r="C32" s="9" t="s">
        <v>17</v>
      </c>
      <c r="D32" s="4" t="s">
        <v>24</v>
      </c>
      <c r="E32" s="4" t="s">
        <v>25</v>
      </c>
      <c r="F32" s="4" t="s">
        <v>40</v>
      </c>
      <c r="G32" s="4" t="s">
        <v>27</v>
      </c>
      <c r="H32" s="6">
        <f>1492.5</f>
        <v>1492.5</v>
      </c>
      <c r="I32" s="6">
        <v>0</v>
      </c>
      <c r="J32" s="6">
        <v>0</v>
      </c>
      <c r="K32" s="6">
        <v>0</v>
      </c>
      <c r="L32" s="6">
        <v>0</v>
      </c>
      <c r="M32" s="6">
        <f t="shared" si="0"/>
        <v>1492.5</v>
      </c>
      <c r="O32" s="7"/>
    </row>
    <row r="33" spans="1:15" ht="33" customHeight="1" x14ac:dyDescent="0.25">
      <c r="A33" s="50" t="s">
        <v>41</v>
      </c>
      <c r="B33" s="50" t="s">
        <v>42</v>
      </c>
      <c r="C33" s="9" t="s">
        <v>14</v>
      </c>
      <c r="D33" s="4" t="s">
        <v>15</v>
      </c>
      <c r="E33" s="4" t="s">
        <v>15</v>
      </c>
      <c r="F33" s="4" t="s">
        <v>15</v>
      </c>
      <c r="G33" s="4" t="s">
        <v>15</v>
      </c>
      <c r="H33" s="6">
        <f>H35</f>
        <v>5000</v>
      </c>
      <c r="I33" s="6">
        <f>I35</f>
        <v>0</v>
      </c>
      <c r="J33" s="6">
        <f>J35</f>
        <v>0</v>
      </c>
      <c r="K33" s="6">
        <f>K35</f>
        <v>0</v>
      </c>
      <c r="L33" s="6">
        <f>L35</f>
        <v>0</v>
      </c>
      <c r="M33" s="6">
        <f t="shared" si="0"/>
        <v>5000</v>
      </c>
      <c r="O33" s="7"/>
    </row>
    <row r="34" spans="1:15" ht="13.5" customHeight="1" x14ac:dyDescent="0.25">
      <c r="A34" s="51"/>
      <c r="B34" s="51"/>
      <c r="C34" s="9" t="s">
        <v>16</v>
      </c>
      <c r="D34" s="4"/>
      <c r="E34" s="4" t="s">
        <v>15</v>
      </c>
      <c r="F34" s="4" t="s">
        <v>15</v>
      </c>
      <c r="G34" s="4" t="s">
        <v>15</v>
      </c>
      <c r="H34" s="6"/>
      <c r="I34" s="6"/>
      <c r="J34" s="6"/>
      <c r="K34" s="6"/>
      <c r="L34" s="6"/>
      <c r="M34" s="6"/>
      <c r="O34" s="7"/>
    </row>
    <row r="35" spans="1:15" ht="18.75" customHeight="1" x14ac:dyDescent="0.25">
      <c r="A35" s="52"/>
      <c r="B35" s="52"/>
      <c r="C35" s="9" t="s">
        <v>17</v>
      </c>
      <c r="D35" s="4" t="s">
        <v>24</v>
      </c>
      <c r="E35" s="4" t="s">
        <v>25</v>
      </c>
      <c r="F35" s="4" t="s">
        <v>43</v>
      </c>
      <c r="G35" s="4" t="s">
        <v>27</v>
      </c>
      <c r="H35" s="6">
        <v>5000</v>
      </c>
      <c r="I35" s="6">
        <v>0</v>
      </c>
      <c r="J35" s="6">
        <v>0</v>
      </c>
      <c r="K35" s="6">
        <v>0</v>
      </c>
      <c r="L35" s="6">
        <v>0</v>
      </c>
      <c r="M35" s="6">
        <f t="shared" si="0"/>
        <v>5000</v>
      </c>
      <c r="O35" s="7"/>
    </row>
    <row r="36" spans="1:15" ht="30.75" customHeight="1" x14ac:dyDescent="0.25">
      <c r="A36" s="50" t="s">
        <v>44</v>
      </c>
      <c r="B36" s="50" t="s">
        <v>45</v>
      </c>
      <c r="C36" s="9" t="s">
        <v>14</v>
      </c>
      <c r="D36" s="4" t="s">
        <v>15</v>
      </c>
      <c r="E36" s="4" t="s">
        <v>15</v>
      </c>
      <c r="F36" s="4" t="s">
        <v>15</v>
      </c>
      <c r="G36" s="4" t="s">
        <v>15</v>
      </c>
      <c r="H36" s="6">
        <f>H38</f>
        <v>0</v>
      </c>
      <c r="I36" s="6">
        <f>I38</f>
        <v>22</v>
      </c>
      <c r="J36" s="6">
        <f>J38</f>
        <v>177.87</v>
      </c>
      <c r="K36" s="6">
        <f>K38</f>
        <v>18</v>
      </c>
      <c r="L36" s="6">
        <f>L38</f>
        <v>18</v>
      </c>
      <c r="M36" s="6">
        <f t="shared" si="0"/>
        <v>235.87</v>
      </c>
      <c r="O36" s="7"/>
    </row>
    <row r="37" spans="1:15" x14ac:dyDescent="0.25">
      <c r="A37" s="51"/>
      <c r="B37" s="51"/>
      <c r="C37" s="9" t="s">
        <v>16</v>
      </c>
      <c r="D37" s="4"/>
      <c r="E37" s="4" t="s">
        <v>15</v>
      </c>
      <c r="F37" s="4" t="s">
        <v>15</v>
      </c>
      <c r="G37" s="4" t="s">
        <v>15</v>
      </c>
      <c r="H37" s="6"/>
      <c r="I37" s="6"/>
      <c r="J37" s="6"/>
      <c r="K37" s="6"/>
      <c r="L37" s="6"/>
      <c r="M37" s="6"/>
      <c r="O37" s="7"/>
    </row>
    <row r="38" spans="1:15" ht="32.25" customHeight="1" x14ac:dyDescent="0.25">
      <c r="A38" s="52"/>
      <c r="B38" s="52"/>
      <c r="C38" s="9" t="s">
        <v>17</v>
      </c>
      <c r="D38" s="4" t="s">
        <v>24</v>
      </c>
      <c r="E38" s="4" t="s">
        <v>25</v>
      </c>
      <c r="F38" s="4" t="s">
        <v>46</v>
      </c>
      <c r="G38" s="4" t="s">
        <v>27</v>
      </c>
      <c r="H38" s="6">
        <v>0</v>
      </c>
      <c r="I38" s="6">
        <f>ROUND(22,2)</f>
        <v>22</v>
      </c>
      <c r="J38" s="6">
        <f>ROUND(18+159.872,2)</f>
        <v>177.87</v>
      </c>
      <c r="K38" s="6">
        <v>18</v>
      </c>
      <c r="L38" s="6">
        <f>K38</f>
        <v>18</v>
      </c>
      <c r="M38" s="6">
        <f t="shared" si="0"/>
        <v>235.87</v>
      </c>
      <c r="O38" s="7"/>
    </row>
    <row r="39" spans="1:15" ht="30.75" customHeight="1" x14ac:dyDescent="0.25">
      <c r="A39" s="50" t="s">
        <v>47</v>
      </c>
      <c r="B39" s="50" t="s">
        <v>48</v>
      </c>
      <c r="C39" s="9" t="s">
        <v>14</v>
      </c>
      <c r="D39" s="4" t="s">
        <v>15</v>
      </c>
      <c r="E39" s="4" t="s">
        <v>15</v>
      </c>
      <c r="F39" s="4" t="s">
        <v>15</v>
      </c>
      <c r="G39" s="4" t="s">
        <v>15</v>
      </c>
      <c r="H39" s="6">
        <f>H41</f>
        <v>0</v>
      </c>
      <c r="I39" s="6">
        <f>I41</f>
        <v>11615.3</v>
      </c>
      <c r="J39" s="6">
        <f>J41</f>
        <v>13079.4</v>
      </c>
      <c r="K39" s="6">
        <f>K41</f>
        <v>0</v>
      </c>
      <c r="L39" s="6">
        <f>L41</f>
        <v>0</v>
      </c>
      <c r="M39" s="6">
        <f t="shared" si="0"/>
        <v>24694.699999999997</v>
      </c>
      <c r="O39" s="7"/>
    </row>
    <row r="40" spans="1:15" x14ac:dyDescent="0.25">
      <c r="A40" s="51"/>
      <c r="B40" s="51"/>
      <c r="C40" s="9" t="s">
        <v>16</v>
      </c>
      <c r="D40" s="4"/>
      <c r="E40" s="4" t="s">
        <v>15</v>
      </c>
      <c r="F40" s="4" t="s">
        <v>15</v>
      </c>
      <c r="G40" s="4" t="s">
        <v>15</v>
      </c>
      <c r="H40" s="6"/>
      <c r="I40" s="6"/>
      <c r="J40" s="6"/>
      <c r="K40" s="6"/>
      <c r="L40" s="6"/>
      <c r="M40" s="6"/>
      <c r="O40" s="7"/>
    </row>
    <row r="41" spans="1:15" ht="32.25" customHeight="1" x14ac:dyDescent="0.25">
      <c r="A41" s="52"/>
      <c r="B41" s="52"/>
      <c r="C41" s="9" t="s">
        <v>17</v>
      </c>
      <c r="D41" s="4" t="s">
        <v>24</v>
      </c>
      <c r="E41" s="4" t="s">
        <v>25</v>
      </c>
      <c r="F41" s="4" t="s">
        <v>49</v>
      </c>
      <c r="G41" s="4" t="s">
        <v>27</v>
      </c>
      <c r="H41" s="6">
        <v>0</v>
      </c>
      <c r="I41" s="6">
        <f>ROUND(11615.3,2)</f>
        <v>11615.3</v>
      </c>
      <c r="J41" s="6">
        <v>13079.4</v>
      </c>
      <c r="K41" s="6">
        <v>0</v>
      </c>
      <c r="L41" s="6">
        <v>0</v>
      </c>
      <c r="M41" s="6">
        <f>SUM(H41:L41)</f>
        <v>24694.699999999997</v>
      </c>
      <c r="O41" s="7"/>
    </row>
    <row r="42" spans="1:15" ht="44.25" customHeight="1" x14ac:dyDescent="0.25">
      <c r="A42" s="50" t="s">
        <v>50</v>
      </c>
      <c r="B42" s="50" t="s">
        <v>51</v>
      </c>
      <c r="C42" s="9" t="s">
        <v>14</v>
      </c>
      <c r="D42" s="4" t="s">
        <v>15</v>
      </c>
      <c r="E42" s="4" t="s">
        <v>15</v>
      </c>
      <c r="F42" s="4" t="s">
        <v>15</v>
      </c>
      <c r="G42" s="4" t="s">
        <v>15</v>
      </c>
      <c r="H42" s="6">
        <f>H44</f>
        <v>0</v>
      </c>
      <c r="I42" s="6">
        <f>I44</f>
        <v>1161.7</v>
      </c>
      <c r="J42" s="6">
        <f>J44</f>
        <v>948.59</v>
      </c>
      <c r="K42" s="6">
        <f>K44</f>
        <v>1500</v>
      </c>
      <c r="L42" s="6">
        <f>L44</f>
        <v>1500</v>
      </c>
      <c r="M42" s="6">
        <f>SUM(H42:L42)</f>
        <v>5110.29</v>
      </c>
      <c r="O42" s="7"/>
    </row>
    <row r="43" spans="1:15" ht="21.75" customHeight="1" x14ac:dyDescent="0.25">
      <c r="A43" s="51"/>
      <c r="B43" s="51"/>
      <c r="C43" s="9" t="s">
        <v>16</v>
      </c>
      <c r="D43" s="4"/>
      <c r="E43" s="4" t="s">
        <v>15</v>
      </c>
      <c r="F43" s="4" t="s">
        <v>15</v>
      </c>
      <c r="G43" s="4" t="s">
        <v>15</v>
      </c>
      <c r="H43" s="6"/>
      <c r="I43" s="6"/>
      <c r="J43" s="6"/>
      <c r="K43" s="6"/>
      <c r="L43" s="6"/>
      <c r="M43" s="6"/>
      <c r="O43" s="7"/>
    </row>
    <row r="44" spans="1:15" ht="27" customHeight="1" x14ac:dyDescent="0.25">
      <c r="A44" s="52"/>
      <c r="B44" s="52"/>
      <c r="C44" s="9" t="s">
        <v>17</v>
      </c>
      <c r="D44" s="4" t="s">
        <v>24</v>
      </c>
      <c r="E44" s="4" t="s">
        <v>25</v>
      </c>
      <c r="F44" s="4" t="s">
        <v>52</v>
      </c>
      <c r="G44" s="4" t="s">
        <v>27</v>
      </c>
      <c r="H44" s="6">
        <v>0</v>
      </c>
      <c r="I44" s="6">
        <f>ROUND(2000-838.3,2)</f>
        <v>1161.7</v>
      </c>
      <c r="J44" s="6">
        <f>ROUND(1500-192.06-359.352,2)</f>
        <v>948.59</v>
      </c>
      <c r="K44" s="6">
        <f>ROUND(1500,2)</f>
        <v>1500</v>
      </c>
      <c r="L44" s="6">
        <f>K44</f>
        <v>1500</v>
      </c>
      <c r="M44" s="6">
        <f>SUM(H44:L44)</f>
        <v>5110.29</v>
      </c>
      <c r="O44" s="7"/>
    </row>
    <row r="45" spans="1:15" ht="38.25" customHeight="1" x14ac:dyDescent="0.25">
      <c r="A45" s="50" t="s">
        <v>53</v>
      </c>
      <c r="B45" s="50" t="s">
        <v>54</v>
      </c>
      <c r="C45" s="9" t="s">
        <v>14</v>
      </c>
      <c r="D45" s="4" t="s">
        <v>15</v>
      </c>
      <c r="E45" s="4" t="s">
        <v>15</v>
      </c>
      <c r="F45" s="4" t="s">
        <v>15</v>
      </c>
      <c r="G45" s="4" t="s">
        <v>15</v>
      </c>
      <c r="H45" s="6">
        <f>H47</f>
        <v>0</v>
      </c>
      <c r="I45" s="6">
        <f>I47</f>
        <v>139.91999999999999</v>
      </c>
      <c r="J45" s="6">
        <f>J47</f>
        <v>0</v>
      </c>
      <c r="K45" s="6">
        <f>K47</f>
        <v>0</v>
      </c>
      <c r="L45" s="6">
        <f>L47</f>
        <v>0</v>
      </c>
      <c r="M45" s="6">
        <f>SUM(H45:L45)</f>
        <v>139.91999999999999</v>
      </c>
      <c r="O45" s="7"/>
    </row>
    <row r="46" spans="1:15" ht="24" customHeight="1" x14ac:dyDescent="0.25">
      <c r="A46" s="51"/>
      <c r="B46" s="51"/>
      <c r="C46" s="9" t="s">
        <v>16</v>
      </c>
      <c r="D46" s="4"/>
      <c r="E46" s="4" t="s">
        <v>15</v>
      </c>
      <c r="F46" s="4" t="s">
        <v>15</v>
      </c>
      <c r="G46" s="4" t="s">
        <v>15</v>
      </c>
      <c r="H46" s="6"/>
      <c r="I46" s="6"/>
      <c r="J46" s="6"/>
      <c r="K46" s="6"/>
      <c r="L46" s="6"/>
      <c r="M46" s="6"/>
      <c r="O46" s="7"/>
    </row>
    <row r="47" spans="1:15" ht="40.5" customHeight="1" x14ac:dyDescent="0.25">
      <c r="A47" s="52"/>
      <c r="B47" s="52"/>
      <c r="C47" s="9" t="s">
        <v>17</v>
      </c>
      <c r="D47" s="4" t="s">
        <v>24</v>
      </c>
      <c r="E47" s="4" t="s">
        <v>25</v>
      </c>
      <c r="F47" s="4" t="s">
        <v>55</v>
      </c>
      <c r="G47" s="4" t="s">
        <v>27</v>
      </c>
      <c r="H47" s="6">
        <v>0</v>
      </c>
      <c r="I47" s="6">
        <v>139.91999999999999</v>
      </c>
      <c r="J47" s="6">
        <v>0</v>
      </c>
      <c r="K47" s="6">
        <v>0</v>
      </c>
      <c r="L47" s="6">
        <v>0</v>
      </c>
      <c r="M47" s="6">
        <f>SUM(H47:L47)</f>
        <v>139.91999999999999</v>
      </c>
      <c r="O47" s="7"/>
    </row>
    <row r="48" spans="1:15" ht="40.5" customHeight="1" x14ac:dyDescent="0.25">
      <c r="A48" s="53" t="s">
        <v>56</v>
      </c>
      <c r="B48" s="53" t="s">
        <v>57</v>
      </c>
      <c r="C48" s="6" t="s">
        <v>14</v>
      </c>
      <c r="D48" s="6" t="s">
        <v>15</v>
      </c>
      <c r="E48" s="6" t="s">
        <v>15</v>
      </c>
      <c r="F48" s="6" t="s">
        <v>15</v>
      </c>
      <c r="G48" s="6" t="s">
        <v>15</v>
      </c>
      <c r="H48" s="6">
        <f>H50</f>
        <v>0</v>
      </c>
      <c r="I48" s="6">
        <f>I50</f>
        <v>1924.14</v>
      </c>
      <c r="J48" s="6">
        <f>J50</f>
        <v>0</v>
      </c>
      <c r="K48" s="6">
        <f>K50</f>
        <v>0</v>
      </c>
      <c r="L48" s="6">
        <f>L50</f>
        <v>0</v>
      </c>
      <c r="M48" s="6">
        <f>SUM(H48:L48)</f>
        <v>1924.14</v>
      </c>
      <c r="O48" s="7"/>
    </row>
    <row r="49" spans="1:15" ht="17.25" customHeight="1" x14ac:dyDescent="0.25">
      <c r="A49" s="54"/>
      <c r="B49" s="54"/>
      <c r="C49" s="6" t="s">
        <v>16</v>
      </c>
      <c r="D49" s="6"/>
      <c r="E49" s="6" t="s">
        <v>15</v>
      </c>
      <c r="F49" s="6" t="s">
        <v>15</v>
      </c>
      <c r="G49" s="6" t="s">
        <v>15</v>
      </c>
      <c r="H49" s="6"/>
      <c r="I49" s="6"/>
      <c r="J49" s="6"/>
      <c r="K49" s="6"/>
      <c r="L49" s="6"/>
      <c r="M49" s="6"/>
      <c r="O49" s="7"/>
    </row>
    <row r="50" spans="1:15" ht="14.25" customHeight="1" x14ac:dyDescent="0.25">
      <c r="A50" s="55"/>
      <c r="B50" s="55"/>
      <c r="C50" s="6" t="s">
        <v>17</v>
      </c>
      <c r="D50" s="4" t="s">
        <v>24</v>
      </c>
      <c r="E50" s="4" t="s">
        <v>25</v>
      </c>
      <c r="F50" s="4" t="s">
        <v>58</v>
      </c>
      <c r="G50" s="4" t="s">
        <v>27</v>
      </c>
      <c r="H50" s="6">
        <v>0</v>
      </c>
      <c r="I50" s="6">
        <f>ROUND(1300+624.14,2)</f>
        <v>1924.14</v>
      </c>
      <c r="J50" s="6">
        <v>0</v>
      </c>
      <c r="K50" s="6">
        <v>0</v>
      </c>
      <c r="L50" s="6">
        <v>0</v>
      </c>
      <c r="M50" s="6">
        <f>SUM(H50:L50)</f>
        <v>1924.14</v>
      </c>
      <c r="O50" s="7"/>
    </row>
    <row r="51" spans="1:15" ht="44.25" customHeight="1" x14ac:dyDescent="0.25">
      <c r="A51" s="50" t="s">
        <v>59</v>
      </c>
      <c r="B51" s="50" t="s">
        <v>60</v>
      </c>
      <c r="C51" s="9" t="s">
        <v>14</v>
      </c>
      <c r="D51" s="4" t="s">
        <v>15</v>
      </c>
      <c r="E51" s="4" t="s">
        <v>15</v>
      </c>
      <c r="F51" s="4" t="s">
        <v>15</v>
      </c>
      <c r="G51" s="4" t="s">
        <v>15</v>
      </c>
      <c r="H51" s="6">
        <f>H53</f>
        <v>0</v>
      </c>
      <c r="I51" s="6">
        <f>I53</f>
        <v>0</v>
      </c>
      <c r="J51" s="6">
        <f>J53</f>
        <v>426.15</v>
      </c>
      <c r="K51" s="6">
        <f>K53</f>
        <v>0</v>
      </c>
      <c r="L51" s="6">
        <f>L53</f>
        <v>0</v>
      </c>
      <c r="M51" s="6">
        <f>SUM(H51:L51)</f>
        <v>426.15</v>
      </c>
      <c r="O51" s="7"/>
    </row>
    <row r="52" spans="1:15" ht="21.75" customHeight="1" x14ac:dyDescent="0.25">
      <c r="A52" s="51"/>
      <c r="B52" s="51"/>
      <c r="C52" s="9" t="s">
        <v>16</v>
      </c>
      <c r="D52" s="4"/>
      <c r="E52" s="4" t="s">
        <v>15</v>
      </c>
      <c r="F52" s="4" t="s">
        <v>15</v>
      </c>
      <c r="G52" s="4" t="s">
        <v>15</v>
      </c>
      <c r="H52" s="6"/>
      <c r="I52" s="6"/>
      <c r="J52" s="6"/>
      <c r="K52" s="6"/>
      <c r="L52" s="6"/>
      <c r="M52" s="6"/>
      <c r="O52" s="7"/>
    </row>
    <row r="53" spans="1:15" ht="27" customHeight="1" x14ac:dyDescent="0.25">
      <c r="A53" s="52"/>
      <c r="B53" s="52"/>
      <c r="C53" s="9" t="s">
        <v>17</v>
      </c>
      <c r="D53" s="4" t="s">
        <v>24</v>
      </c>
      <c r="E53" s="4" t="s">
        <v>25</v>
      </c>
      <c r="F53" s="4" t="s">
        <v>61</v>
      </c>
      <c r="G53" s="4" t="s">
        <v>27</v>
      </c>
      <c r="H53" s="6">
        <v>0</v>
      </c>
      <c r="I53" s="6">
        <v>0</v>
      </c>
      <c r="J53" s="6">
        <f>ROUND(273.23+152.92,2)</f>
        <v>426.15</v>
      </c>
      <c r="K53" s="6">
        <v>0</v>
      </c>
      <c r="L53" s="6">
        <f>K53</f>
        <v>0</v>
      </c>
      <c r="M53" s="6">
        <f>SUM(H53:L53)</f>
        <v>426.15</v>
      </c>
      <c r="O53" s="7"/>
    </row>
    <row r="54" spans="1:15" ht="27" customHeight="1" x14ac:dyDescent="0.25">
      <c r="A54" s="50" t="s">
        <v>62</v>
      </c>
      <c r="B54" s="50" t="s">
        <v>63</v>
      </c>
      <c r="C54" s="9" t="s">
        <v>14</v>
      </c>
      <c r="D54" s="4" t="s">
        <v>15</v>
      </c>
      <c r="E54" s="4" t="s">
        <v>15</v>
      </c>
      <c r="F54" s="4" t="s">
        <v>15</v>
      </c>
      <c r="G54" s="4" t="s">
        <v>15</v>
      </c>
      <c r="H54" s="6">
        <f>H56</f>
        <v>0</v>
      </c>
      <c r="I54" s="6">
        <f>I56</f>
        <v>0</v>
      </c>
      <c r="J54" s="6">
        <f>J56</f>
        <v>2732.3</v>
      </c>
      <c r="K54" s="6">
        <f>K56</f>
        <v>0</v>
      </c>
      <c r="L54" s="6">
        <f>L56</f>
        <v>0</v>
      </c>
      <c r="M54" s="6">
        <f>SUM(H54:L54)</f>
        <v>2732.3</v>
      </c>
      <c r="O54" s="7"/>
    </row>
    <row r="55" spans="1:15" ht="27" customHeight="1" x14ac:dyDescent="0.25">
      <c r="A55" s="51"/>
      <c r="B55" s="51"/>
      <c r="C55" s="9" t="s">
        <v>16</v>
      </c>
      <c r="D55" s="4"/>
      <c r="E55" s="4" t="s">
        <v>15</v>
      </c>
      <c r="F55" s="4" t="s">
        <v>15</v>
      </c>
      <c r="G55" s="4" t="s">
        <v>15</v>
      </c>
      <c r="H55" s="6"/>
      <c r="I55" s="6"/>
      <c r="J55" s="6"/>
      <c r="K55" s="6"/>
      <c r="L55" s="6"/>
      <c r="M55" s="6"/>
      <c r="O55" s="7"/>
    </row>
    <row r="56" spans="1:15" ht="27" customHeight="1" x14ac:dyDescent="0.25">
      <c r="A56" s="52"/>
      <c r="B56" s="52"/>
      <c r="C56" s="9" t="s">
        <v>17</v>
      </c>
      <c r="D56" s="4" t="s">
        <v>24</v>
      </c>
      <c r="E56" s="4" t="s">
        <v>25</v>
      </c>
      <c r="F56" s="4" t="s">
        <v>64</v>
      </c>
      <c r="G56" s="4" t="s">
        <v>27</v>
      </c>
      <c r="H56" s="6">
        <v>0</v>
      </c>
      <c r="I56" s="6">
        <v>0</v>
      </c>
      <c r="J56" s="6">
        <f>ROUND(2732.3,2)</f>
        <v>2732.3</v>
      </c>
      <c r="K56" s="6">
        <v>0</v>
      </c>
      <c r="L56" s="6">
        <f>K56</f>
        <v>0</v>
      </c>
      <c r="M56" s="6">
        <f>SUM(H56:L56)</f>
        <v>2732.3</v>
      </c>
      <c r="O56" s="7"/>
    </row>
    <row r="57" spans="1:15" ht="45.75" customHeight="1" x14ac:dyDescent="0.25">
      <c r="A57" s="50" t="s">
        <v>65</v>
      </c>
      <c r="B57" s="50" t="s">
        <v>66</v>
      </c>
      <c r="C57" s="9" t="s">
        <v>14</v>
      </c>
      <c r="D57" s="4" t="s">
        <v>15</v>
      </c>
      <c r="E57" s="4" t="s">
        <v>15</v>
      </c>
      <c r="F57" s="4" t="s">
        <v>15</v>
      </c>
      <c r="G57" s="4" t="s">
        <v>15</v>
      </c>
      <c r="H57" s="6">
        <f>H60+H59</f>
        <v>10895.669999999998</v>
      </c>
      <c r="I57" s="6">
        <f>I60+I59</f>
        <v>17031.05</v>
      </c>
      <c r="J57" s="6">
        <f>J60+J59</f>
        <v>19672.650000000001</v>
      </c>
      <c r="K57" s="6">
        <f>K60+K59</f>
        <v>19393.29</v>
      </c>
      <c r="L57" s="6">
        <f>L60+L59</f>
        <v>19800.990000000002</v>
      </c>
      <c r="M57" s="6">
        <f>SUM(H57:L57)</f>
        <v>86793.650000000009</v>
      </c>
      <c r="O57" s="7"/>
    </row>
    <row r="58" spans="1:15" x14ac:dyDescent="0.25">
      <c r="A58" s="51"/>
      <c r="B58" s="51"/>
      <c r="C58" s="9" t="s">
        <v>16</v>
      </c>
      <c r="D58" s="4"/>
      <c r="E58" s="4" t="s">
        <v>15</v>
      </c>
      <c r="F58" s="4" t="s">
        <v>15</v>
      </c>
      <c r="G58" s="4" t="s">
        <v>15</v>
      </c>
      <c r="H58" s="6"/>
      <c r="I58" s="6"/>
      <c r="J58" s="6"/>
      <c r="K58" s="6"/>
      <c r="L58" s="6"/>
      <c r="M58" s="6"/>
      <c r="O58" s="7"/>
    </row>
    <row r="59" spans="1:15" ht="29.25" customHeight="1" x14ac:dyDescent="0.25">
      <c r="A59" s="51"/>
      <c r="B59" s="51"/>
      <c r="C59" s="9" t="s">
        <v>18</v>
      </c>
      <c r="D59" s="4"/>
      <c r="E59" s="4" t="s">
        <v>15</v>
      </c>
      <c r="F59" s="4" t="s">
        <v>15</v>
      </c>
      <c r="G59" s="4" t="s">
        <v>15</v>
      </c>
      <c r="H59" s="6">
        <f>H66</f>
        <v>8694.7199999999993</v>
      </c>
      <c r="I59" s="6">
        <f>I66</f>
        <v>14258.5</v>
      </c>
      <c r="J59" s="6">
        <f>J66</f>
        <v>16903.400000000001</v>
      </c>
      <c r="K59" s="6">
        <f>K66</f>
        <v>16903.400000000001</v>
      </c>
      <c r="L59" s="6">
        <f>L66</f>
        <v>16903.400000000001</v>
      </c>
      <c r="M59" s="6">
        <f>SUM(H59:L59)</f>
        <v>73663.420000000013</v>
      </c>
      <c r="O59" s="7"/>
    </row>
    <row r="60" spans="1:15" x14ac:dyDescent="0.25">
      <c r="A60" s="52"/>
      <c r="B60" s="52"/>
      <c r="C60" s="9" t="s">
        <v>17</v>
      </c>
      <c r="D60" s="4"/>
      <c r="E60" s="4" t="s">
        <v>15</v>
      </c>
      <c r="F60" s="4" t="s">
        <v>15</v>
      </c>
      <c r="G60" s="4" t="s">
        <v>15</v>
      </c>
      <c r="H60" s="6">
        <f>H63+H69+H72+H75+H78+H81</f>
        <v>2200.9499999999998</v>
      </c>
      <c r="I60" s="6">
        <f>I63+I69+I72+I75+I78+I81</f>
        <v>2772.55</v>
      </c>
      <c r="J60" s="6">
        <f>J63+J69+J72+J75+J78+J81</f>
        <v>2769.25</v>
      </c>
      <c r="K60" s="6">
        <f>K63+K69+K72+K75+K78+K81</f>
        <v>2489.89</v>
      </c>
      <c r="L60" s="6">
        <f>L63+L69+L72+L75+L78+L81</f>
        <v>2897.59</v>
      </c>
      <c r="M60" s="6">
        <f>SUM(H60:L60)</f>
        <v>13130.23</v>
      </c>
      <c r="O60" s="7"/>
    </row>
    <row r="61" spans="1:15" ht="31.5" customHeight="1" x14ac:dyDescent="0.25">
      <c r="A61" s="50" t="s">
        <v>67</v>
      </c>
      <c r="B61" s="50" t="s">
        <v>68</v>
      </c>
      <c r="C61" s="9" t="s">
        <v>14</v>
      </c>
      <c r="D61" s="4" t="s">
        <v>15</v>
      </c>
      <c r="E61" s="4" t="s">
        <v>15</v>
      </c>
      <c r="F61" s="4" t="s">
        <v>15</v>
      </c>
      <c r="G61" s="4" t="s">
        <v>15</v>
      </c>
      <c r="H61" s="6">
        <f>H63</f>
        <v>990</v>
      </c>
      <c r="I61" s="6">
        <f>I63</f>
        <v>2772.55</v>
      </c>
      <c r="J61" s="6">
        <f>J63</f>
        <v>2489.89</v>
      </c>
      <c r="K61" s="6">
        <f>K63</f>
        <v>2489.89</v>
      </c>
      <c r="L61" s="6">
        <f>L63</f>
        <v>2897.59</v>
      </c>
      <c r="M61" s="6">
        <f>SUM(H61:L61)</f>
        <v>11639.92</v>
      </c>
      <c r="O61" s="7"/>
    </row>
    <row r="62" spans="1:15" x14ac:dyDescent="0.25">
      <c r="A62" s="51"/>
      <c r="B62" s="51"/>
      <c r="C62" s="9" t="s">
        <v>16</v>
      </c>
      <c r="D62" s="4"/>
      <c r="E62" s="4" t="s">
        <v>15</v>
      </c>
      <c r="F62" s="4" t="s">
        <v>15</v>
      </c>
      <c r="G62" s="4" t="s">
        <v>15</v>
      </c>
      <c r="H62" s="6"/>
      <c r="I62" s="6"/>
      <c r="J62" s="6"/>
      <c r="K62" s="6"/>
      <c r="L62" s="6"/>
      <c r="M62" s="6"/>
      <c r="O62" s="7"/>
    </row>
    <row r="63" spans="1:15" ht="30" x14ac:dyDescent="0.25">
      <c r="A63" s="52"/>
      <c r="B63" s="52"/>
      <c r="C63" s="9" t="s">
        <v>17</v>
      </c>
      <c r="D63" s="4" t="s">
        <v>24</v>
      </c>
      <c r="E63" s="4" t="s">
        <v>25</v>
      </c>
      <c r="F63" s="4" t="s">
        <v>69</v>
      </c>
      <c r="G63" s="4" t="s">
        <v>27</v>
      </c>
      <c r="H63" s="6">
        <f>1000-10</f>
        <v>990</v>
      </c>
      <c r="I63" s="6">
        <v>2772.55</v>
      </c>
      <c r="J63" s="6">
        <f>ROUND(2489.88943,2)</f>
        <v>2489.89</v>
      </c>
      <c r="K63" s="6">
        <f>ROUND(2489.88943,2)</f>
        <v>2489.89</v>
      </c>
      <c r="L63" s="6">
        <f>ROUND(2897.58943,2)</f>
        <v>2897.59</v>
      </c>
      <c r="M63" s="6">
        <f>SUM(H63:L63)</f>
        <v>11639.92</v>
      </c>
      <c r="O63" s="7"/>
    </row>
    <row r="64" spans="1:15" ht="29.25" customHeight="1" x14ac:dyDescent="0.25">
      <c r="A64" s="50" t="s">
        <v>70</v>
      </c>
      <c r="B64" s="50" t="s">
        <v>71</v>
      </c>
      <c r="C64" s="9" t="s">
        <v>14</v>
      </c>
      <c r="D64" s="4" t="s">
        <v>15</v>
      </c>
      <c r="E64" s="4" t="s">
        <v>15</v>
      </c>
      <c r="F64" s="4" t="s">
        <v>15</v>
      </c>
      <c r="G64" s="4" t="s">
        <v>15</v>
      </c>
      <c r="H64" s="6">
        <f>H66</f>
        <v>8694.7199999999993</v>
      </c>
      <c r="I64" s="6">
        <f>I66</f>
        <v>14258.5</v>
      </c>
      <c r="J64" s="6">
        <f>J66</f>
        <v>16903.400000000001</v>
      </c>
      <c r="K64" s="6">
        <f>K66</f>
        <v>16903.400000000001</v>
      </c>
      <c r="L64" s="6">
        <f>L66</f>
        <v>16903.400000000001</v>
      </c>
      <c r="M64" s="6">
        <f>SUM(H64:L64)</f>
        <v>73663.420000000013</v>
      </c>
      <c r="O64" s="7"/>
    </row>
    <row r="65" spans="1:15" x14ac:dyDescent="0.25">
      <c r="A65" s="51"/>
      <c r="B65" s="51"/>
      <c r="C65" s="9" t="s">
        <v>16</v>
      </c>
      <c r="D65" s="4"/>
      <c r="E65" s="4" t="s">
        <v>15</v>
      </c>
      <c r="F65" s="4" t="s">
        <v>15</v>
      </c>
      <c r="G65" s="4" t="s">
        <v>15</v>
      </c>
      <c r="H65" s="6"/>
      <c r="I65" s="6"/>
      <c r="J65" s="6"/>
      <c r="K65" s="6"/>
      <c r="L65" s="6"/>
      <c r="M65" s="6"/>
      <c r="O65" s="7"/>
    </row>
    <row r="66" spans="1:15" ht="43.5" customHeight="1" x14ac:dyDescent="0.25">
      <c r="A66" s="52"/>
      <c r="B66" s="52"/>
      <c r="C66" s="9" t="s">
        <v>18</v>
      </c>
      <c r="D66" s="4" t="s">
        <v>19</v>
      </c>
      <c r="E66" s="4" t="s">
        <v>72</v>
      </c>
      <c r="F66" s="4" t="s">
        <v>73</v>
      </c>
      <c r="G66" s="4" t="s">
        <v>74</v>
      </c>
      <c r="H66" s="6">
        <v>8694.7199999999993</v>
      </c>
      <c r="I66" s="6">
        <v>14258.5</v>
      </c>
      <c r="J66" s="6">
        <f>ROUND(16903.4,2)</f>
        <v>16903.400000000001</v>
      </c>
      <c r="K66" s="6">
        <f>ROUND(16903.4,2)</f>
        <v>16903.400000000001</v>
      </c>
      <c r="L66" s="6">
        <f>K66</f>
        <v>16903.400000000001</v>
      </c>
      <c r="M66" s="6">
        <f>SUM(H66:L66)</f>
        <v>73663.420000000013</v>
      </c>
      <c r="O66" s="7"/>
    </row>
    <row r="67" spans="1:15" ht="30" customHeight="1" x14ac:dyDescent="0.25">
      <c r="A67" s="50" t="s">
        <v>75</v>
      </c>
      <c r="B67" s="50" t="s">
        <v>76</v>
      </c>
      <c r="C67" s="9" t="s">
        <v>14</v>
      </c>
      <c r="D67" s="4" t="s">
        <v>15</v>
      </c>
      <c r="E67" s="4" t="s">
        <v>15</v>
      </c>
      <c r="F67" s="4" t="s">
        <v>15</v>
      </c>
      <c r="G67" s="4" t="s">
        <v>15</v>
      </c>
      <c r="H67" s="6">
        <f>H69</f>
        <v>46.8</v>
      </c>
      <c r="I67" s="6">
        <f>I69</f>
        <v>0</v>
      </c>
      <c r="J67" s="6">
        <f>J69</f>
        <v>0</v>
      </c>
      <c r="K67" s="6">
        <f>K69</f>
        <v>0</v>
      </c>
      <c r="L67" s="6">
        <f>L69</f>
        <v>0</v>
      </c>
      <c r="M67" s="6">
        <f>SUM(H67:L67)</f>
        <v>46.8</v>
      </c>
      <c r="O67" s="7"/>
    </row>
    <row r="68" spans="1:15" x14ac:dyDescent="0.25">
      <c r="A68" s="51"/>
      <c r="B68" s="51"/>
      <c r="C68" s="9" t="s">
        <v>16</v>
      </c>
      <c r="D68" s="4"/>
      <c r="E68" s="4" t="s">
        <v>15</v>
      </c>
      <c r="F68" s="4" t="s">
        <v>15</v>
      </c>
      <c r="G68" s="4" t="s">
        <v>15</v>
      </c>
      <c r="H68" s="6"/>
      <c r="I68" s="6"/>
      <c r="J68" s="6"/>
      <c r="K68" s="6"/>
      <c r="L68" s="6"/>
      <c r="M68" s="6"/>
      <c r="O68" s="7"/>
    </row>
    <row r="69" spans="1:15" ht="30.75" customHeight="1" x14ac:dyDescent="0.25">
      <c r="A69" s="52"/>
      <c r="B69" s="52"/>
      <c r="C69" s="9" t="s">
        <v>17</v>
      </c>
      <c r="D69" s="4" t="s">
        <v>24</v>
      </c>
      <c r="E69" s="4" t="s">
        <v>25</v>
      </c>
      <c r="F69" s="4" t="s">
        <v>77</v>
      </c>
      <c r="G69" s="4" t="s">
        <v>27</v>
      </c>
      <c r="H69" s="6">
        <f>23.4+23.4</f>
        <v>46.8</v>
      </c>
      <c r="I69" s="6">
        <v>0</v>
      </c>
      <c r="J69" s="6">
        <f>I69</f>
        <v>0</v>
      </c>
      <c r="K69" s="6">
        <f>J69</f>
        <v>0</v>
      </c>
      <c r="L69" s="6">
        <f>K69</f>
        <v>0</v>
      </c>
      <c r="M69" s="6">
        <f t="shared" ref="M69:M75" si="1">SUM(H69:L69)</f>
        <v>46.8</v>
      </c>
      <c r="O69" s="7"/>
    </row>
    <row r="70" spans="1:15" ht="30" customHeight="1" x14ac:dyDescent="0.25">
      <c r="A70" s="50" t="s">
        <v>78</v>
      </c>
      <c r="B70" s="50" t="s">
        <v>79</v>
      </c>
      <c r="C70" s="9" t="s">
        <v>14</v>
      </c>
      <c r="D70" s="4" t="s">
        <v>15</v>
      </c>
      <c r="E70" s="4" t="s">
        <v>15</v>
      </c>
      <c r="F70" s="4" t="s">
        <v>15</v>
      </c>
      <c r="G70" s="4" t="s">
        <v>15</v>
      </c>
      <c r="H70" s="6">
        <f>H72</f>
        <v>4.68</v>
      </c>
      <c r="I70" s="6">
        <f>I72</f>
        <v>0</v>
      </c>
      <c r="J70" s="6">
        <f>J72</f>
        <v>0</v>
      </c>
      <c r="K70" s="6">
        <f>K72</f>
        <v>0</v>
      </c>
      <c r="L70" s="6">
        <f>L72</f>
        <v>0</v>
      </c>
      <c r="M70" s="6">
        <f t="shared" si="1"/>
        <v>4.68</v>
      </c>
      <c r="O70" s="7"/>
    </row>
    <row r="71" spans="1:15" x14ac:dyDescent="0.25">
      <c r="A71" s="51"/>
      <c r="B71" s="51"/>
      <c r="C71" s="9" t="s">
        <v>16</v>
      </c>
      <c r="D71" s="4"/>
      <c r="E71" s="4" t="s">
        <v>15</v>
      </c>
      <c r="F71" s="4" t="s">
        <v>15</v>
      </c>
      <c r="G71" s="4" t="s">
        <v>15</v>
      </c>
      <c r="H71" s="6"/>
      <c r="I71" s="6"/>
      <c r="J71" s="6"/>
      <c r="K71" s="6"/>
      <c r="L71" s="6"/>
      <c r="M71" s="6"/>
      <c r="O71" s="7"/>
    </row>
    <row r="72" spans="1:15" ht="45.75" customHeight="1" x14ac:dyDescent="0.25">
      <c r="A72" s="52"/>
      <c r="B72" s="52"/>
      <c r="C72" s="9" t="s">
        <v>17</v>
      </c>
      <c r="D72" s="4" t="s">
        <v>24</v>
      </c>
      <c r="E72" s="4" t="s">
        <v>25</v>
      </c>
      <c r="F72" s="10" t="s">
        <v>80</v>
      </c>
      <c r="G72" s="4" t="s">
        <v>27</v>
      </c>
      <c r="H72" s="6">
        <v>4.68</v>
      </c>
      <c r="I72" s="6">
        <v>0</v>
      </c>
      <c r="J72" s="6">
        <f>I72</f>
        <v>0</v>
      </c>
      <c r="K72" s="6">
        <f>J72</f>
        <v>0</v>
      </c>
      <c r="L72" s="6">
        <f>K72</f>
        <v>0</v>
      </c>
      <c r="M72" s="6">
        <f t="shared" si="1"/>
        <v>4.68</v>
      </c>
      <c r="O72" s="7"/>
    </row>
    <row r="73" spans="1:15" ht="33.75" customHeight="1" x14ac:dyDescent="0.25">
      <c r="A73" s="50" t="s">
        <v>81</v>
      </c>
      <c r="B73" s="50" t="s">
        <v>82</v>
      </c>
      <c r="C73" s="9" t="s">
        <v>14</v>
      </c>
      <c r="D73" s="4" t="s">
        <v>15</v>
      </c>
      <c r="E73" s="4" t="s">
        <v>15</v>
      </c>
      <c r="F73" s="4" t="s">
        <v>15</v>
      </c>
      <c r="G73" s="4" t="s">
        <v>15</v>
      </c>
      <c r="H73" s="6">
        <f>H75</f>
        <v>1159.47</v>
      </c>
      <c r="I73" s="6">
        <f>I75</f>
        <v>0</v>
      </c>
      <c r="J73" s="6">
        <f>J75</f>
        <v>0</v>
      </c>
      <c r="K73" s="6">
        <f>K75</f>
        <v>0</v>
      </c>
      <c r="L73" s="6">
        <f>L75</f>
        <v>0</v>
      </c>
      <c r="M73" s="6">
        <f t="shared" si="1"/>
        <v>1159.47</v>
      </c>
      <c r="O73" s="7"/>
    </row>
    <row r="74" spans="1:15" x14ac:dyDescent="0.25">
      <c r="A74" s="51"/>
      <c r="B74" s="51"/>
      <c r="C74" s="9" t="s">
        <v>16</v>
      </c>
      <c r="D74" s="4"/>
      <c r="E74" s="4" t="s">
        <v>15</v>
      </c>
      <c r="F74" s="4" t="s">
        <v>15</v>
      </c>
      <c r="G74" s="4" t="s">
        <v>15</v>
      </c>
      <c r="H74" s="6"/>
      <c r="I74" s="6"/>
      <c r="J74" s="6"/>
      <c r="K74" s="6"/>
      <c r="L74" s="6"/>
      <c r="M74" s="6"/>
      <c r="O74" s="7"/>
    </row>
    <row r="75" spans="1:15" ht="29.25" customHeight="1" x14ac:dyDescent="0.25">
      <c r="A75" s="52"/>
      <c r="B75" s="52"/>
      <c r="C75" s="9" t="s">
        <v>17</v>
      </c>
      <c r="D75" s="4" t="s">
        <v>24</v>
      </c>
      <c r="E75" s="4" t="s">
        <v>25</v>
      </c>
      <c r="F75" s="10" t="s">
        <v>83</v>
      </c>
      <c r="G75" s="4" t="s">
        <v>27</v>
      </c>
      <c r="H75" s="6">
        <f>ROUND(1159.474,2)</f>
        <v>1159.47</v>
      </c>
      <c r="I75" s="6">
        <v>0</v>
      </c>
      <c r="J75" s="6">
        <f>I75</f>
        <v>0</v>
      </c>
      <c r="K75" s="6">
        <f>J75</f>
        <v>0</v>
      </c>
      <c r="L75" s="6">
        <f>K75</f>
        <v>0</v>
      </c>
      <c r="M75" s="6">
        <f t="shared" si="1"/>
        <v>1159.47</v>
      </c>
      <c r="O75" s="7"/>
    </row>
    <row r="76" spans="1:15" ht="29.25" customHeight="1" x14ac:dyDescent="0.25">
      <c r="A76" s="50" t="s">
        <v>84</v>
      </c>
      <c r="B76" s="50" t="s">
        <v>85</v>
      </c>
      <c r="C76" s="9" t="s">
        <v>14</v>
      </c>
      <c r="D76" s="4" t="s">
        <v>15</v>
      </c>
      <c r="E76" s="4" t="s">
        <v>15</v>
      </c>
      <c r="F76" s="4" t="s">
        <v>15</v>
      </c>
      <c r="G76" s="4" t="s">
        <v>15</v>
      </c>
      <c r="H76" s="6">
        <f>H78</f>
        <v>0</v>
      </c>
      <c r="I76" s="6">
        <f>I78</f>
        <v>0</v>
      </c>
      <c r="J76" s="6">
        <f>J78</f>
        <v>232.8</v>
      </c>
      <c r="K76" s="6">
        <f>K78</f>
        <v>0</v>
      </c>
      <c r="L76" s="6">
        <f>L78</f>
        <v>0</v>
      </c>
      <c r="M76" s="6">
        <f>SUM(H76:L76)</f>
        <v>232.8</v>
      </c>
      <c r="O76" s="7"/>
    </row>
    <row r="77" spans="1:15" ht="29.25" customHeight="1" x14ac:dyDescent="0.25">
      <c r="A77" s="51"/>
      <c r="B77" s="51"/>
      <c r="C77" s="9" t="s">
        <v>16</v>
      </c>
      <c r="D77" s="4"/>
      <c r="E77" s="4" t="s">
        <v>15</v>
      </c>
      <c r="F77" s="4" t="s">
        <v>15</v>
      </c>
      <c r="G77" s="4" t="s">
        <v>15</v>
      </c>
      <c r="H77" s="6"/>
      <c r="I77" s="6"/>
      <c r="J77" s="6"/>
      <c r="K77" s="6"/>
      <c r="L77" s="6"/>
      <c r="M77" s="6"/>
      <c r="O77" s="7"/>
    </row>
    <row r="78" spans="1:15" ht="29.25" customHeight="1" x14ac:dyDescent="0.25">
      <c r="A78" s="52"/>
      <c r="B78" s="52"/>
      <c r="C78" s="9" t="s">
        <v>17</v>
      </c>
      <c r="D78" s="4" t="s">
        <v>24</v>
      </c>
      <c r="E78" s="4" t="s">
        <v>25</v>
      </c>
      <c r="F78" s="10" t="s">
        <v>86</v>
      </c>
      <c r="G78" s="4" t="s">
        <v>27</v>
      </c>
      <c r="H78" s="6">
        <v>0</v>
      </c>
      <c r="I78" s="6">
        <v>0</v>
      </c>
      <c r="J78" s="6">
        <v>232.8</v>
      </c>
      <c r="K78" s="6">
        <v>0</v>
      </c>
      <c r="L78" s="6">
        <f>K78</f>
        <v>0</v>
      </c>
      <c r="M78" s="6">
        <f>SUM(H78:L78)</f>
        <v>232.8</v>
      </c>
      <c r="O78" s="7"/>
    </row>
    <row r="79" spans="1:15" ht="29.25" customHeight="1" x14ac:dyDescent="0.25">
      <c r="A79" s="50" t="s">
        <v>87</v>
      </c>
      <c r="B79" s="50" t="s">
        <v>88</v>
      </c>
      <c r="C79" s="9" t="s">
        <v>14</v>
      </c>
      <c r="D79" s="4" t="s">
        <v>15</v>
      </c>
      <c r="E79" s="4" t="s">
        <v>15</v>
      </c>
      <c r="F79" s="4" t="s">
        <v>15</v>
      </c>
      <c r="G79" s="4" t="s">
        <v>15</v>
      </c>
      <c r="H79" s="6">
        <f>H81</f>
        <v>0</v>
      </c>
      <c r="I79" s="6">
        <f>I81</f>
        <v>0</v>
      </c>
      <c r="J79" s="6">
        <f>J81</f>
        <v>46.56</v>
      </c>
      <c r="K79" s="6">
        <f>K81</f>
        <v>0</v>
      </c>
      <c r="L79" s="6">
        <f>L81</f>
        <v>0</v>
      </c>
      <c r="M79" s="6">
        <f>SUM(H79:L79)</f>
        <v>46.56</v>
      </c>
      <c r="O79" s="7"/>
    </row>
    <row r="80" spans="1:15" ht="29.25" customHeight="1" x14ac:dyDescent="0.25">
      <c r="A80" s="51"/>
      <c r="B80" s="51"/>
      <c r="C80" s="9" t="s">
        <v>16</v>
      </c>
      <c r="D80" s="4"/>
      <c r="E80" s="4" t="s">
        <v>15</v>
      </c>
      <c r="F80" s="4" t="s">
        <v>15</v>
      </c>
      <c r="G80" s="4" t="s">
        <v>15</v>
      </c>
      <c r="H80" s="6"/>
      <c r="I80" s="6"/>
      <c r="J80" s="6"/>
      <c r="K80" s="6"/>
      <c r="L80" s="6"/>
      <c r="M80" s="6"/>
      <c r="O80" s="7"/>
    </row>
    <row r="81" spans="1:15" ht="29.25" customHeight="1" x14ac:dyDescent="0.25">
      <c r="A81" s="52"/>
      <c r="B81" s="52"/>
      <c r="C81" s="9" t="s">
        <v>17</v>
      </c>
      <c r="D81" s="4" t="s">
        <v>24</v>
      </c>
      <c r="E81" s="4" t="s">
        <v>25</v>
      </c>
      <c r="F81" s="10" t="s">
        <v>89</v>
      </c>
      <c r="G81" s="4" t="s">
        <v>27</v>
      </c>
      <c r="H81" s="6">
        <v>0</v>
      </c>
      <c r="I81" s="6">
        <v>0</v>
      </c>
      <c r="J81" s="6">
        <v>46.56</v>
      </c>
      <c r="K81" s="6">
        <v>0</v>
      </c>
      <c r="L81" s="6">
        <v>0</v>
      </c>
      <c r="M81" s="6">
        <f>SUM(H81:L81)</f>
        <v>46.56</v>
      </c>
      <c r="O81" s="7"/>
    </row>
    <row r="82" spans="1:15" ht="29.25" customHeight="1" x14ac:dyDescent="0.25">
      <c r="A82" s="11"/>
      <c r="B82" s="11"/>
      <c r="C82" s="11"/>
      <c r="D82" s="12"/>
      <c r="E82" s="12"/>
      <c r="F82" s="13"/>
      <c r="G82" s="12"/>
      <c r="H82" s="14"/>
      <c r="I82" s="14"/>
      <c r="J82" s="14"/>
      <c r="K82" s="14"/>
      <c r="L82" s="14"/>
      <c r="M82" s="14"/>
      <c r="O82" s="7"/>
    </row>
    <row r="85" spans="1:15" s="16" customFormat="1" x14ac:dyDescent="0.25">
      <c r="A85" s="15" t="s">
        <v>90</v>
      </c>
      <c r="D85" s="17"/>
      <c r="H85" s="18"/>
      <c r="I85" s="18"/>
      <c r="J85" s="18"/>
      <c r="K85" s="18" t="s">
        <v>91</v>
      </c>
      <c r="L85" s="18"/>
      <c r="M85" s="18"/>
    </row>
  </sheetData>
  <mergeCells count="56">
    <mergeCell ref="G1:M1"/>
    <mergeCell ref="G2:M2"/>
    <mergeCell ref="A4:M4"/>
    <mergeCell ref="A6:A7"/>
    <mergeCell ref="B6:B7"/>
    <mergeCell ref="C6:C7"/>
    <mergeCell ref="D6:G6"/>
    <mergeCell ref="H6:M6"/>
    <mergeCell ref="A8:A11"/>
    <mergeCell ref="B8:B11"/>
    <mergeCell ref="A12:A14"/>
    <mergeCell ref="B12:B14"/>
    <mergeCell ref="A15:A17"/>
    <mergeCell ref="B15:B17"/>
    <mergeCell ref="A18:A20"/>
    <mergeCell ref="B18:B20"/>
    <mergeCell ref="A21:A23"/>
    <mergeCell ref="B21:B23"/>
    <mergeCell ref="A24:A26"/>
    <mergeCell ref="B24:B26"/>
    <mergeCell ref="A27:A29"/>
    <mergeCell ref="B27:B29"/>
    <mergeCell ref="A30:A32"/>
    <mergeCell ref="B30:B32"/>
    <mergeCell ref="A33:A35"/>
    <mergeCell ref="B33:B35"/>
    <mergeCell ref="A36:A38"/>
    <mergeCell ref="B36:B38"/>
    <mergeCell ref="A39:A41"/>
    <mergeCell ref="B39:B41"/>
    <mergeCell ref="A42:A44"/>
    <mergeCell ref="B42:B44"/>
    <mergeCell ref="A45:A47"/>
    <mergeCell ref="B45:B47"/>
    <mergeCell ref="A48:A50"/>
    <mergeCell ref="B48:B50"/>
    <mergeCell ref="A51:A53"/>
    <mergeCell ref="B51:B53"/>
    <mergeCell ref="A54:A56"/>
    <mergeCell ref="B54:B56"/>
    <mergeCell ref="A57:A60"/>
    <mergeCell ref="B57:B60"/>
    <mergeCell ref="A61:A63"/>
    <mergeCell ref="B61:B63"/>
    <mergeCell ref="A64:A66"/>
    <mergeCell ref="B64:B66"/>
    <mergeCell ref="A67:A69"/>
    <mergeCell ref="B67:B69"/>
    <mergeCell ref="A70:A72"/>
    <mergeCell ref="B70:B72"/>
    <mergeCell ref="A73:A75"/>
    <mergeCell ref="B73:B75"/>
    <mergeCell ref="A76:A78"/>
    <mergeCell ref="B76:B78"/>
    <mergeCell ref="A79:A81"/>
    <mergeCell ref="B79:B81"/>
  </mergeCells>
  <pageMargins left="0.15748031496062992" right="0.23622047244094491" top="0.19685039370078741" bottom="0.15748031496062992" header="0.39370078740157483" footer="0.31496062992125984"/>
  <pageSetup paperSize="9" scale="70" fitToHeight="0" orientation="landscape" r:id="rId1"/>
  <rowBreaks count="1" manualBreakCount="1">
    <brk id="60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8"/>
  <sheetViews>
    <sheetView view="pageBreakPreview" zoomScale="60" zoomScaleNormal="100" workbookViewId="0">
      <selection activeCell="L2" sqref="L2"/>
    </sheetView>
  </sheetViews>
  <sheetFormatPr defaultRowHeight="15" x14ac:dyDescent="0.25"/>
  <cols>
    <col min="1" max="1" width="17" style="1" customWidth="1"/>
    <col min="2" max="2" width="43.7109375" style="1" customWidth="1"/>
    <col min="3" max="3" width="26.140625" style="19" customWidth="1"/>
    <col min="4" max="4" width="13.28515625" style="8" customWidth="1"/>
    <col min="5" max="5" width="13.85546875" style="8" customWidth="1"/>
    <col min="6" max="6" width="14" style="8" customWidth="1"/>
    <col min="7" max="7" width="14.85546875" style="8" customWidth="1"/>
    <col min="8" max="8" width="16.28515625" style="8" customWidth="1"/>
    <col min="9" max="9" width="15.85546875" style="8" customWidth="1"/>
    <col min="10" max="14" width="9.140625" style="1"/>
    <col min="15" max="15" width="9.42578125" style="1" bestFit="1" customWidth="1"/>
    <col min="16" max="256" width="9.140625" style="1"/>
    <col min="257" max="257" width="17" style="1" customWidth="1"/>
    <col min="258" max="258" width="43.7109375" style="1" customWidth="1"/>
    <col min="259" max="259" width="26.140625" style="1" customWidth="1"/>
    <col min="260" max="260" width="13.28515625" style="1" customWidth="1"/>
    <col min="261" max="261" width="13.85546875" style="1" customWidth="1"/>
    <col min="262" max="262" width="14" style="1" customWidth="1"/>
    <col min="263" max="263" width="14.85546875" style="1" customWidth="1"/>
    <col min="264" max="264" width="16.28515625" style="1" customWidth="1"/>
    <col min="265" max="265" width="15.85546875" style="1" customWidth="1"/>
    <col min="266" max="270" width="9.140625" style="1"/>
    <col min="271" max="271" width="9.42578125" style="1" bestFit="1" customWidth="1"/>
    <col min="272" max="512" width="9.140625" style="1"/>
    <col min="513" max="513" width="17" style="1" customWidth="1"/>
    <col min="514" max="514" width="43.7109375" style="1" customWidth="1"/>
    <col min="515" max="515" width="26.140625" style="1" customWidth="1"/>
    <col min="516" max="516" width="13.28515625" style="1" customWidth="1"/>
    <col min="517" max="517" width="13.85546875" style="1" customWidth="1"/>
    <col min="518" max="518" width="14" style="1" customWidth="1"/>
    <col min="519" max="519" width="14.85546875" style="1" customWidth="1"/>
    <col min="520" max="520" width="16.28515625" style="1" customWidth="1"/>
    <col min="521" max="521" width="15.85546875" style="1" customWidth="1"/>
    <col min="522" max="526" width="9.140625" style="1"/>
    <col min="527" max="527" width="9.42578125" style="1" bestFit="1" customWidth="1"/>
    <col min="528" max="768" width="9.140625" style="1"/>
    <col min="769" max="769" width="17" style="1" customWidth="1"/>
    <col min="770" max="770" width="43.7109375" style="1" customWidth="1"/>
    <col min="771" max="771" width="26.140625" style="1" customWidth="1"/>
    <col min="772" max="772" width="13.28515625" style="1" customWidth="1"/>
    <col min="773" max="773" width="13.85546875" style="1" customWidth="1"/>
    <col min="774" max="774" width="14" style="1" customWidth="1"/>
    <col min="775" max="775" width="14.85546875" style="1" customWidth="1"/>
    <col min="776" max="776" width="16.28515625" style="1" customWidth="1"/>
    <col min="777" max="777" width="15.85546875" style="1" customWidth="1"/>
    <col min="778" max="782" width="9.140625" style="1"/>
    <col min="783" max="783" width="9.42578125" style="1" bestFit="1" customWidth="1"/>
    <col min="784" max="1024" width="9.140625" style="1"/>
    <col min="1025" max="1025" width="17" style="1" customWidth="1"/>
    <col min="1026" max="1026" width="43.7109375" style="1" customWidth="1"/>
    <col min="1027" max="1027" width="26.140625" style="1" customWidth="1"/>
    <col min="1028" max="1028" width="13.28515625" style="1" customWidth="1"/>
    <col min="1029" max="1029" width="13.85546875" style="1" customWidth="1"/>
    <col min="1030" max="1030" width="14" style="1" customWidth="1"/>
    <col min="1031" max="1031" width="14.85546875" style="1" customWidth="1"/>
    <col min="1032" max="1032" width="16.28515625" style="1" customWidth="1"/>
    <col min="1033" max="1033" width="15.85546875" style="1" customWidth="1"/>
    <col min="1034" max="1038" width="9.140625" style="1"/>
    <col min="1039" max="1039" width="9.42578125" style="1" bestFit="1" customWidth="1"/>
    <col min="1040" max="1280" width="9.140625" style="1"/>
    <col min="1281" max="1281" width="17" style="1" customWidth="1"/>
    <col min="1282" max="1282" width="43.7109375" style="1" customWidth="1"/>
    <col min="1283" max="1283" width="26.140625" style="1" customWidth="1"/>
    <col min="1284" max="1284" width="13.28515625" style="1" customWidth="1"/>
    <col min="1285" max="1285" width="13.85546875" style="1" customWidth="1"/>
    <col min="1286" max="1286" width="14" style="1" customWidth="1"/>
    <col min="1287" max="1287" width="14.85546875" style="1" customWidth="1"/>
    <col min="1288" max="1288" width="16.28515625" style="1" customWidth="1"/>
    <col min="1289" max="1289" width="15.85546875" style="1" customWidth="1"/>
    <col min="1290" max="1294" width="9.140625" style="1"/>
    <col min="1295" max="1295" width="9.42578125" style="1" bestFit="1" customWidth="1"/>
    <col min="1296" max="1536" width="9.140625" style="1"/>
    <col min="1537" max="1537" width="17" style="1" customWidth="1"/>
    <col min="1538" max="1538" width="43.7109375" style="1" customWidth="1"/>
    <col min="1539" max="1539" width="26.140625" style="1" customWidth="1"/>
    <col min="1540" max="1540" width="13.28515625" style="1" customWidth="1"/>
    <col min="1541" max="1541" width="13.85546875" style="1" customWidth="1"/>
    <col min="1542" max="1542" width="14" style="1" customWidth="1"/>
    <col min="1543" max="1543" width="14.85546875" style="1" customWidth="1"/>
    <col min="1544" max="1544" width="16.28515625" style="1" customWidth="1"/>
    <col min="1545" max="1545" width="15.85546875" style="1" customWidth="1"/>
    <col min="1546" max="1550" width="9.140625" style="1"/>
    <col min="1551" max="1551" width="9.42578125" style="1" bestFit="1" customWidth="1"/>
    <col min="1552" max="1792" width="9.140625" style="1"/>
    <col min="1793" max="1793" width="17" style="1" customWidth="1"/>
    <col min="1794" max="1794" width="43.7109375" style="1" customWidth="1"/>
    <col min="1795" max="1795" width="26.140625" style="1" customWidth="1"/>
    <col min="1796" max="1796" width="13.28515625" style="1" customWidth="1"/>
    <col min="1797" max="1797" width="13.85546875" style="1" customWidth="1"/>
    <col min="1798" max="1798" width="14" style="1" customWidth="1"/>
    <col min="1799" max="1799" width="14.85546875" style="1" customWidth="1"/>
    <col min="1800" max="1800" width="16.28515625" style="1" customWidth="1"/>
    <col min="1801" max="1801" width="15.85546875" style="1" customWidth="1"/>
    <col min="1802" max="1806" width="9.140625" style="1"/>
    <col min="1807" max="1807" width="9.42578125" style="1" bestFit="1" customWidth="1"/>
    <col min="1808" max="2048" width="9.140625" style="1"/>
    <col min="2049" max="2049" width="17" style="1" customWidth="1"/>
    <col min="2050" max="2050" width="43.7109375" style="1" customWidth="1"/>
    <col min="2051" max="2051" width="26.140625" style="1" customWidth="1"/>
    <col min="2052" max="2052" width="13.28515625" style="1" customWidth="1"/>
    <col min="2053" max="2053" width="13.85546875" style="1" customWidth="1"/>
    <col min="2054" max="2054" width="14" style="1" customWidth="1"/>
    <col min="2055" max="2055" width="14.85546875" style="1" customWidth="1"/>
    <col min="2056" max="2056" width="16.28515625" style="1" customWidth="1"/>
    <col min="2057" max="2057" width="15.85546875" style="1" customWidth="1"/>
    <col min="2058" max="2062" width="9.140625" style="1"/>
    <col min="2063" max="2063" width="9.42578125" style="1" bestFit="1" customWidth="1"/>
    <col min="2064" max="2304" width="9.140625" style="1"/>
    <col min="2305" max="2305" width="17" style="1" customWidth="1"/>
    <col min="2306" max="2306" width="43.7109375" style="1" customWidth="1"/>
    <col min="2307" max="2307" width="26.140625" style="1" customWidth="1"/>
    <col min="2308" max="2308" width="13.28515625" style="1" customWidth="1"/>
    <col min="2309" max="2309" width="13.85546875" style="1" customWidth="1"/>
    <col min="2310" max="2310" width="14" style="1" customWidth="1"/>
    <col min="2311" max="2311" width="14.85546875" style="1" customWidth="1"/>
    <col min="2312" max="2312" width="16.28515625" style="1" customWidth="1"/>
    <col min="2313" max="2313" width="15.85546875" style="1" customWidth="1"/>
    <col min="2314" max="2318" width="9.140625" style="1"/>
    <col min="2319" max="2319" width="9.42578125" style="1" bestFit="1" customWidth="1"/>
    <col min="2320" max="2560" width="9.140625" style="1"/>
    <col min="2561" max="2561" width="17" style="1" customWidth="1"/>
    <col min="2562" max="2562" width="43.7109375" style="1" customWidth="1"/>
    <col min="2563" max="2563" width="26.140625" style="1" customWidth="1"/>
    <col min="2564" max="2564" width="13.28515625" style="1" customWidth="1"/>
    <col min="2565" max="2565" width="13.85546875" style="1" customWidth="1"/>
    <col min="2566" max="2566" width="14" style="1" customWidth="1"/>
    <col min="2567" max="2567" width="14.85546875" style="1" customWidth="1"/>
    <col min="2568" max="2568" width="16.28515625" style="1" customWidth="1"/>
    <col min="2569" max="2569" width="15.85546875" style="1" customWidth="1"/>
    <col min="2570" max="2574" width="9.140625" style="1"/>
    <col min="2575" max="2575" width="9.42578125" style="1" bestFit="1" customWidth="1"/>
    <col min="2576" max="2816" width="9.140625" style="1"/>
    <col min="2817" max="2817" width="17" style="1" customWidth="1"/>
    <col min="2818" max="2818" width="43.7109375" style="1" customWidth="1"/>
    <col min="2819" max="2819" width="26.140625" style="1" customWidth="1"/>
    <col min="2820" max="2820" width="13.28515625" style="1" customWidth="1"/>
    <col min="2821" max="2821" width="13.85546875" style="1" customWidth="1"/>
    <col min="2822" max="2822" width="14" style="1" customWidth="1"/>
    <col min="2823" max="2823" width="14.85546875" style="1" customWidth="1"/>
    <col min="2824" max="2824" width="16.28515625" style="1" customWidth="1"/>
    <col min="2825" max="2825" width="15.85546875" style="1" customWidth="1"/>
    <col min="2826" max="2830" width="9.140625" style="1"/>
    <col min="2831" max="2831" width="9.42578125" style="1" bestFit="1" customWidth="1"/>
    <col min="2832" max="3072" width="9.140625" style="1"/>
    <col min="3073" max="3073" width="17" style="1" customWidth="1"/>
    <col min="3074" max="3074" width="43.7109375" style="1" customWidth="1"/>
    <col min="3075" max="3075" width="26.140625" style="1" customWidth="1"/>
    <col min="3076" max="3076" width="13.28515625" style="1" customWidth="1"/>
    <col min="3077" max="3077" width="13.85546875" style="1" customWidth="1"/>
    <col min="3078" max="3078" width="14" style="1" customWidth="1"/>
    <col min="3079" max="3079" width="14.85546875" style="1" customWidth="1"/>
    <col min="3080" max="3080" width="16.28515625" style="1" customWidth="1"/>
    <col min="3081" max="3081" width="15.85546875" style="1" customWidth="1"/>
    <col min="3082" max="3086" width="9.140625" style="1"/>
    <col min="3087" max="3087" width="9.42578125" style="1" bestFit="1" customWidth="1"/>
    <col min="3088" max="3328" width="9.140625" style="1"/>
    <col min="3329" max="3329" width="17" style="1" customWidth="1"/>
    <col min="3330" max="3330" width="43.7109375" style="1" customWidth="1"/>
    <col min="3331" max="3331" width="26.140625" style="1" customWidth="1"/>
    <col min="3332" max="3332" width="13.28515625" style="1" customWidth="1"/>
    <col min="3333" max="3333" width="13.85546875" style="1" customWidth="1"/>
    <col min="3334" max="3334" width="14" style="1" customWidth="1"/>
    <col min="3335" max="3335" width="14.85546875" style="1" customWidth="1"/>
    <col min="3336" max="3336" width="16.28515625" style="1" customWidth="1"/>
    <col min="3337" max="3337" width="15.85546875" style="1" customWidth="1"/>
    <col min="3338" max="3342" width="9.140625" style="1"/>
    <col min="3343" max="3343" width="9.42578125" style="1" bestFit="1" customWidth="1"/>
    <col min="3344" max="3584" width="9.140625" style="1"/>
    <col min="3585" max="3585" width="17" style="1" customWidth="1"/>
    <col min="3586" max="3586" width="43.7109375" style="1" customWidth="1"/>
    <col min="3587" max="3587" width="26.140625" style="1" customWidth="1"/>
    <col min="3588" max="3588" width="13.28515625" style="1" customWidth="1"/>
    <col min="3589" max="3589" width="13.85546875" style="1" customWidth="1"/>
    <col min="3590" max="3590" width="14" style="1" customWidth="1"/>
    <col min="3591" max="3591" width="14.85546875" style="1" customWidth="1"/>
    <col min="3592" max="3592" width="16.28515625" style="1" customWidth="1"/>
    <col min="3593" max="3593" width="15.85546875" style="1" customWidth="1"/>
    <col min="3594" max="3598" width="9.140625" style="1"/>
    <col min="3599" max="3599" width="9.42578125" style="1" bestFit="1" customWidth="1"/>
    <col min="3600" max="3840" width="9.140625" style="1"/>
    <col min="3841" max="3841" width="17" style="1" customWidth="1"/>
    <col min="3842" max="3842" width="43.7109375" style="1" customWidth="1"/>
    <col min="3843" max="3843" width="26.140625" style="1" customWidth="1"/>
    <col min="3844" max="3844" width="13.28515625" style="1" customWidth="1"/>
    <col min="3845" max="3845" width="13.85546875" style="1" customWidth="1"/>
    <col min="3846" max="3846" width="14" style="1" customWidth="1"/>
    <col min="3847" max="3847" width="14.85546875" style="1" customWidth="1"/>
    <col min="3848" max="3848" width="16.28515625" style="1" customWidth="1"/>
    <col min="3849" max="3849" width="15.85546875" style="1" customWidth="1"/>
    <col min="3850" max="3854" width="9.140625" style="1"/>
    <col min="3855" max="3855" width="9.42578125" style="1" bestFit="1" customWidth="1"/>
    <col min="3856" max="4096" width="9.140625" style="1"/>
    <col min="4097" max="4097" width="17" style="1" customWidth="1"/>
    <col min="4098" max="4098" width="43.7109375" style="1" customWidth="1"/>
    <col min="4099" max="4099" width="26.140625" style="1" customWidth="1"/>
    <col min="4100" max="4100" width="13.28515625" style="1" customWidth="1"/>
    <col min="4101" max="4101" width="13.85546875" style="1" customWidth="1"/>
    <col min="4102" max="4102" width="14" style="1" customWidth="1"/>
    <col min="4103" max="4103" width="14.85546875" style="1" customWidth="1"/>
    <col min="4104" max="4104" width="16.28515625" style="1" customWidth="1"/>
    <col min="4105" max="4105" width="15.85546875" style="1" customWidth="1"/>
    <col min="4106" max="4110" width="9.140625" style="1"/>
    <col min="4111" max="4111" width="9.42578125" style="1" bestFit="1" customWidth="1"/>
    <col min="4112" max="4352" width="9.140625" style="1"/>
    <col min="4353" max="4353" width="17" style="1" customWidth="1"/>
    <col min="4354" max="4354" width="43.7109375" style="1" customWidth="1"/>
    <col min="4355" max="4355" width="26.140625" style="1" customWidth="1"/>
    <col min="4356" max="4356" width="13.28515625" style="1" customWidth="1"/>
    <col min="4357" max="4357" width="13.85546875" style="1" customWidth="1"/>
    <col min="4358" max="4358" width="14" style="1" customWidth="1"/>
    <col min="4359" max="4359" width="14.85546875" style="1" customWidth="1"/>
    <col min="4360" max="4360" width="16.28515625" style="1" customWidth="1"/>
    <col min="4361" max="4361" width="15.85546875" style="1" customWidth="1"/>
    <col min="4362" max="4366" width="9.140625" style="1"/>
    <col min="4367" max="4367" width="9.42578125" style="1" bestFit="1" customWidth="1"/>
    <col min="4368" max="4608" width="9.140625" style="1"/>
    <col min="4609" max="4609" width="17" style="1" customWidth="1"/>
    <col min="4610" max="4610" width="43.7109375" style="1" customWidth="1"/>
    <col min="4611" max="4611" width="26.140625" style="1" customWidth="1"/>
    <col min="4612" max="4612" width="13.28515625" style="1" customWidth="1"/>
    <col min="4613" max="4613" width="13.85546875" style="1" customWidth="1"/>
    <col min="4614" max="4614" width="14" style="1" customWidth="1"/>
    <col min="4615" max="4615" width="14.85546875" style="1" customWidth="1"/>
    <col min="4616" max="4616" width="16.28515625" style="1" customWidth="1"/>
    <col min="4617" max="4617" width="15.85546875" style="1" customWidth="1"/>
    <col min="4618" max="4622" width="9.140625" style="1"/>
    <col min="4623" max="4623" width="9.42578125" style="1" bestFit="1" customWidth="1"/>
    <col min="4624" max="4864" width="9.140625" style="1"/>
    <col min="4865" max="4865" width="17" style="1" customWidth="1"/>
    <col min="4866" max="4866" width="43.7109375" style="1" customWidth="1"/>
    <col min="4867" max="4867" width="26.140625" style="1" customWidth="1"/>
    <col min="4868" max="4868" width="13.28515625" style="1" customWidth="1"/>
    <col min="4869" max="4869" width="13.85546875" style="1" customWidth="1"/>
    <col min="4870" max="4870" width="14" style="1" customWidth="1"/>
    <col min="4871" max="4871" width="14.85546875" style="1" customWidth="1"/>
    <col min="4872" max="4872" width="16.28515625" style="1" customWidth="1"/>
    <col min="4873" max="4873" width="15.85546875" style="1" customWidth="1"/>
    <col min="4874" max="4878" width="9.140625" style="1"/>
    <col min="4879" max="4879" width="9.42578125" style="1" bestFit="1" customWidth="1"/>
    <col min="4880" max="5120" width="9.140625" style="1"/>
    <col min="5121" max="5121" width="17" style="1" customWidth="1"/>
    <col min="5122" max="5122" width="43.7109375" style="1" customWidth="1"/>
    <col min="5123" max="5123" width="26.140625" style="1" customWidth="1"/>
    <col min="5124" max="5124" width="13.28515625" style="1" customWidth="1"/>
    <col min="5125" max="5125" width="13.85546875" style="1" customWidth="1"/>
    <col min="5126" max="5126" width="14" style="1" customWidth="1"/>
    <col min="5127" max="5127" width="14.85546875" style="1" customWidth="1"/>
    <col min="5128" max="5128" width="16.28515625" style="1" customWidth="1"/>
    <col min="5129" max="5129" width="15.85546875" style="1" customWidth="1"/>
    <col min="5130" max="5134" width="9.140625" style="1"/>
    <col min="5135" max="5135" width="9.42578125" style="1" bestFit="1" customWidth="1"/>
    <col min="5136" max="5376" width="9.140625" style="1"/>
    <col min="5377" max="5377" width="17" style="1" customWidth="1"/>
    <col min="5378" max="5378" width="43.7109375" style="1" customWidth="1"/>
    <col min="5379" max="5379" width="26.140625" style="1" customWidth="1"/>
    <col min="5380" max="5380" width="13.28515625" style="1" customWidth="1"/>
    <col min="5381" max="5381" width="13.85546875" style="1" customWidth="1"/>
    <col min="5382" max="5382" width="14" style="1" customWidth="1"/>
    <col min="5383" max="5383" width="14.85546875" style="1" customWidth="1"/>
    <col min="5384" max="5384" width="16.28515625" style="1" customWidth="1"/>
    <col min="5385" max="5385" width="15.85546875" style="1" customWidth="1"/>
    <col min="5386" max="5390" width="9.140625" style="1"/>
    <col min="5391" max="5391" width="9.42578125" style="1" bestFit="1" customWidth="1"/>
    <col min="5392" max="5632" width="9.140625" style="1"/>
    <col min="5633" max="5633" width="17" style="1" customWidth="1"/>
    <col min="5634" max="5634" width="43.7109375" style="1" customWidth="1"/>
    <col min="5635" max="5635" width="26.140625" style="1" customWidth="1"/>
    <col min="5636" max="5636" width="13.28515625" style="1" customWidth="1"/>
    <col min="5637" max="5637" width="13.85546875" style="1" customWidth="1"/>
    <col min="5638" max="5638" width="14" style="1" customWidth="1"/>
    <col min="5639" max="5639" width="14.85546875" style="1" customWidth="1"/>
    <col min="5640" max="5640" width="16.28515625" style="1" customWidth="1"/>
    <col min="5641" max="5641" width="15.85546875" style="1" customWidth="1"/>
    <col min="5642" max="5646" width="9.140625" style="1"/>
    <col min="5647" max="5647" width="9.42578125" style="1" bestFit="1" customWidth="1"/>
    <col min="5648" max="5888" width="9.140625" style="1"/>
    <col min="5889" max="5889" width="17" style="1" customWidth="1"/>
    <col min="5890" max="5890" width="43.7109375" style="1" customWidth="1"/>
    <col min="5891" max="5891" width="26.140625" style="1" customWidth="1"/>
    <col min="5892" max="5892" width="13.28515625" style="1" customWidth="1"/>
    <col min="5893" max="5893" width="13.85546875" style="1" customWidth="1"/>
    <col min="5894" max="5894" width="14" style="1" customWidth="1"/>
    <col min="5895" max="5895" width="14.85546875" style="1" customWidth="1"/>
    <col min="5896" max="5896" width="16.28515625" style="1" customWidth="1"/>
    <col min="5897" max="5897" width="15.85546875" style="1" customWidth="1"/>
    <col min="5898" max="5902" width="9.140625" style="1"/>
    <col min="5903" max="5903" width="9.42578125" style="1" bestFit="1" customWidth="1"/>
    <col min="5904" max="6144" width="9.140625" style="1"/>
    <col min="6145" max="6145" width="17" style="1" customWidth="1"/>
    <col min="6146" max="6146" width="43.7109375" style="1" customWidth="1"/>
    <col min="6147" max="6147" width="26.140625" style="1" customWidth="1"/>
    <col min="6148" max="6148" width="13.28515625" style="1" customWidth="1"/>
    <col min="6149" max="6149" width="13.85546875" style="1" customWidth="1"/>
    <col min="6150" max="6150" width="14" style="1" customWidth="1"/>
    <col min="6151" max="6151" width="14.85546875" style="1" customWidth="1"/>
    <col min="6152" max="6152" width="16.28515625" style="1" customWidth="1"/>
    <col min="6153" max="6153" width="15.85546875" style="1" customWidth="1"/>
    <col min="6154" max="6158" width="9.140625" style="1"/>
    <col min="6159" max="6159" width="9.42578125" style="1" bestFit="1" customWidth="1"/>
    <col min="6160" max="6400" width="9.140625" style="1"/>
    <col min="6401" max="6401" width="17" style="1" customWidth="1"/>
    <col min="6402" max="6402" width="43.7109375" style="1" customWidth="1"/>
    <col min="6403" max="6403" width="26.140625" style="1" customWidth="1"/>
    <col min="6404" max="6404" width="13.28515625" style="1" customWidth="1"/>
    <col min="6405" max="6405" width="13.85546875" style="1" customWidth="1"/>
    <col min="6406" max="6406" width="14" style="1" customWidth="1"/>
    <col min="6407" max="6407" width="14.85546875" style="1" customWidth="1"/>
    <col min="6408" max="6408" width="16.28515625" style="1" customWidth="1"/>
    <col min="6409" max="6409" width="15.85546875" style="1" customWidth="1"/>
    <col min="6410" max="6414" width="9.140625" style="1"/>
    <col min="6415" max="6415" width="9.42578125" style="1" bestFit="1" customWidth="1"/>
    <col min="6416" max="6656" width="9.140625" style="1"/>
    <col min="6657" max="6657" width="17" style="1" customWidth="1"/>
    <col min="6658" max="6658" width="43.7109375" style="1" customWidth="1"/>
    <col min="6659" max="6659" width="26.140625" style="1" customWidth="1"/>
    <col min="6660" max="6660" width="13.28515625" style="1" customWidth="1"/>
    <col min="6661" max="6661" width="13.85546875" style="1" customWidth="1"/>
    <col min="6662" max="6662" width="14" style="1" customWidth="1"/>
    <col min="6663" max="6663" width="14.85546875" style="1" customWidth="1"/>
    <col min="6664" max="6664" width="16.28515625" style="1" customWidth="1"/>
    <col min="6665" max="6665" width="15.85546875" style="1" customWidth="1"/>
    <col min="6666" max="6670" width="9.140625" style="1"/>
    <col min="6671" max="6671" width="9.42578125" style="1" bestFit="1" customWidth="1"/>
    <col min="6672" max="6912" width="9.140625" style="1"/>
    <col min="6913" max="6913" width="17" style="1" customWidth="1"/>
    <col min="6914" max="6914" width="43.7109375" style="1" customWidth="1"/>
    <col min="6915" max="6915" width="26.140625" style="1" customWidth="1"/>
    <col min="6916" max="6916" width="13.28515625" style="1" customWidth="1"/>
    <col min="6917" max="6917" width="13.85546875" style="1" customWidth="1"/>
    <col min="6918" max="6918" width="14" style="1" customWidth="1"/>
    <col min="6919" max="6919" width="14.85546875" style="1" customWidth="1"/>
    <col min="6920" max="6920" width="16.28515625" style="1" customWidth="1"/>
    <col min="6921" max="6921" width="15.85546875" style="1" customWidth="1"/>
    <col min="6922" max="6926" width="9.140625" style="1"/>
    <col min="6927" max="6927" width="9.42578125" style="1" bestFit="1" customWidth="1"/>
    <col min="6928" max="7168" width="9.140625" style="1"/>
    <col min="7169" max="7169" width="17" style="1" customWidth="1"/>
    <col min="7170" max="7170" width="43.7109375" style="1" customWidth="1"/>
    <col min="7171" max="7171" width="26.140625" style="1" customWidth="1"/>
    <col min="7172" max="7172" width="13.28515625" style="1" customWidth="1"/>
    <col min="7173" max="7173" width="13.85546875" style="1" customWidth="1"/>
    <col min="7174" max="7174" width="14" style="1" customWidth="1"/>
    <col min="7175" max="7175" width="14.85546875" style="1" customWidth="1"/>
    <col min="7176" max="7176" width="16.28515625" style="1" customWidth="1"/>
    <col min="7177" max="7177" width="15.85546875" style="1" customWidth="1"/>
    <col min="7178" max="7182" width="9.140625" style="1"/>
    <col min="7183" max="7183" width="9.42578125" style="1" bestFit="1" customWidth="1"/>
    <col min="7184" max="7424" width="9.140625" style="1"/>
    <col min="7425" max="7425" width="17" style="1" customWidth="1"/>
    <col min="7426" max="7426" width="43.7109375" style="1" customWidth="1"/>
    <col min="7427" max="7427" width="26.140625" style="1" customWidth="1"/>
    <col min="7428" max="7428" width="13.28515625" style="1" customWidth="1"/>
    <col min="7429" max="7429" width="13.85546875" style="1" customWidth="1"/>
    <col min="7430" max="7430" width="14" style="1" customWidth="1"/>
    <col min="7431" max="7431" width="14.85546875" style="1" customWidth="1"/>
    <col min="7432" max="7432" width="16.28515625" style="1" customWidth="1"/>
    <col min="7433" max="7433" width="15.85546875" style="1" customWidth="1"/>
    <col min="7434" max="7438" width="9.140625" style="1"/>
    <col min="7439" max="7439" width="9.42578125" style="1" bestFit="1" customWidth="1"/>
    <col min="7440" max="7680" width="9.140625" style="1"/>
    <col min="7681" max="7681" width="17" style="1" customWidth="1"/>
    <col min="7682" max="7682" width="43.7109375" style="1" customWidth="1"/>
    <col min="7683" max="7683" width="26.140625" style="1" customWidth="1"/>
    <col min="7684" max="7684" width="13.28515625" style="1" customWidth="1"/>
    <col min="7685" max="7685" width="13.85546875" style="1" customWidth="1"/>
    <col min="7686" max="7686" width="14" style="1" customWidth="1"/>
    <col min="7687" max="7687" width="14.85546875" style="1" customWidth="1"/>
    <col min="7688" max="7688" width="16.28515625" style="1" customWidth="1"/>
    <col min="7689" max="7689" width="15.85546875" style="1" customWidth="1"/>
    <col min="7690" max="7694" width="9.140625" style="1"/>
    <col min="7695" max="7695" width="9.42578125" style="1" bestFit="1" customWidth="1"/>
    <col min="7696" max="7936" width="9.140625" style="1"/>
    <col min="7937" max="7937" width="17" style="1" customWidth="1"/>
    <col min="7938" max="7938" width="43.7109375" style="1" customWidth="1"/>
    <col min="7939" max="7939" width="26.140625" style="1" customWidth="1"/>
    <col min="7940" max="7940" width="13.28515625" style="1" customWidth="1"/>
    <col min="7941" max="7941" width="13.85546875" style="1" customWidth="1"/>
    <col min="7942" max="7942" width="14" style="1" customWidth="1"/>
    <col min="7943" max="7943" width="14.85546875" style="1" customWidth="1"/>
    <col min="7944" max="7944" width="16.28515625" style="1" customWidth="1"/>
    <col min="7945" max="7945" width="15.85546875" style="1" customWidth="1"/>
    <col min="7946" max="7950" width="9.140625" style="1"/>
    <col min="7951" max="7951" width="9.42578125" style="1" bestFit="1" customWidth="1"/>
    <col min="7952" max="8192" width="9.140625" style="1"/>
    <col min="8193" max="8193" width="17" style="1" customWidth="1"/>
    <col min="8194" max="8194" width="43.7109375" style="1" customWidth="1"/>
    <col min="8195" max="8195" width="26.140625" style="1" customWidth="1"/>
    <col min="8196" max="8196" width="13.28515625" style="1" customWidth="1"/>
    <col min="8197" max="8197" width="13.85546875" style="1" customWidth="1"/>
    <col min="8198" max="8198" width="14" style="1" customWidth="1"/>
    <col min="8199" max="8199" width="14.85546875" style="1" customWidth="1"/>
    <col min="8200" max="8200" width="16.28515625" style="1" customWidth="1"/>
    <col min="8201" max="8201" width="15.85546875" style="1" customWidth="1"/>
    <col min="8202" max="8206" width="9.140625" style="1"/>
    <col min="8207" max="8207" width="9.42578125" style="1" bestFit="1" customWidth="1"/>
    <col min="8208" max="8448" width="9.140625" style="1"/>
    <col min="8449" max="8449" width="17" style="1" customWidth="1"/>
    <col min="8450" max="8450" width="43.7109375" style="1" customWidth="1"/>
    <col min="8451" max="8451" width="26.140625" style="1" customWidth="1"/>
    <col min="8452" max="8452" width="13.28515625" style="1" customWidth="1"/>
    <col min="8453" max="8453" width="13.85546875" style="1" customWidth="1"/>
    <col min="8454" max="8454" width="14" style="1" customWidth="1"/>
    <col min="8455" max="8455" width="14.85546875" style="1" customWidth="1"/>
    <col min="8456" max="8456" width="16.28515625" style="1" customWidth="1"/>
    <col min="8457" max="8457" width="15.85546875" style="1" customWidth="1"/>
    <col min="8458" max="8462" width="9.140625" style="1"/>
    <col min="8463" max="8463" width="9.42578125" style="1" bestFit="1" customWidth="1"/>
    <col min="8464" max="8704" width="9.140625" style="1"/>
    <col min="8705" max="8705" width="17" style="1" customWidth="1"/>
    <col min="8706" max="8706" width="43.7109375" style="1" customWidth="1"/>
    <col min="8707" max="8707" width="26.140625" style="1" customWidth="1"/>
    <col min="8708" max="8708" width="13.28515625" style="1" customWidth="1"/>
    <col min="8709" max="8709" width="13.85546875" style="1" customWidth="1"/>
    <col min="8710" max="8710" width="14" style="1" customWidth="1"/>
    <col min="8711" max="8711" width="14.85546875" style="1" customWidth="1"/>
    <col min="8712" max="8712" width="16.28515625" style="1" customWidth="1"/>
    <col min="8713" max="8713" width="15.85546875" style="1" customWidth="1"/>
    <col min="8714" max="8718" width="9.140625" style="1"/>
    <col min="8719" max="8719" width="9.42578125" style="1" bestFit="1" customWidth="1"/>
    <col min="8720" max="8960" width="9.140625" style="1"/>
    <col min="8961" max="8961" width="17" style="1" customWidth="1"/>
    <col min="8962" max="8962" width="43.7109375" style="1" customWidth="1"/>
    <col min="8963" max="8963" width="26.140625" style="1" customWidth="1"/>
    <col min="8964" max="8964" width="13.28515625" style="1" customWidth="1"/>
    <col min="8965" max="8965" width="13.85546875" style="1" customWidth="1"/>
    <col min="8966" max="8966" width="14" style="1" customWidth="1"/>
    <col min="8967" max="8967" width="14.85546875" style="1" customWidth="1"/>
    <col min="8968" max="8968" width="16.28515625" style="1" customWidth="1"/>
    <col min="8969" max="8969" width="15.85546875" style="1" customWidth="1"/>
    <col min="8970" max="8974" width="9.140625" style="1"/>
    <col min="8975" max="8975" width="9.42578125" style="1" bestFit="1" customWidth="1"/>
    <col min="8976" max="9216" width="9.140625" style="1"/>
    <col min="9217" max="9217" width="17" style="1" customWidth="1"/>
    <col min="9218" max="9218" width="43.7109375" style="1" customWidth="1"/>
    <col min="9219" max="9219" width="26.140625" style="1" customWidth="1"/>
    <col min="9220" max="9220" width="13.28515625" style="1" customWidth="1"/>
    <col min="9221" max="9221" width="13.85546875" style="1" customWidth="1"/>
    <col min="9222" max="9222" width="14" style="1" customWidth="1"/>
    <col min="9223" max="9223" width="14.85546875" style="1" customWidth="1"/>
    <col min="9224" max="9224" width="16.28515625" style="1" customWidth="1"/>
    <col min="9225" max="9225" width="15.85546875" style="1" customWidth="1"/>
    <col min="9226" max="9230" width="9.140625" style="1"/>
    <col min="9231" max="9231" width="9.42578125" style="1" bestFit="1" customWidth="1"/>
    <col min="9232" max="9472" width="9.140625" style="1"/>
    <col min="9473" max="9473" width="17" style="1" customWidth="1"/>
    <col min="9474" max="9474" width="43.7109375" style="1" customWidth="1"/>
    <col min="9475" max="9475" width="26.140625" style="1" customWidth="1"/>
    <col min="9476" max="9476" width="13.28515625" style="1" customWidth="1"/>
    <col min="9477" max="9477" width="13.85546875" style="1" customWidth="1"/>
    <col min="9478" max="9478" width="14" style="1" customWidth="1"/>
    <col min="9479" max="9479" width="14.85546875" style="1" customWidth="1"/>
    <col min="9480" max="9480" width="16.28515625" style="1" customWidth="1"/>
    <col min="9481" max="9481" width="15.85546875" style="1" customWidth="1"/>
    <col min="9482" max="9486" width="9.140625" style="1"/>
    <col min="9487" max="9487" width="9.42578125" style="1" bestFit="1" customWidth="1"/>
    <col min="9488" max="9728" width="9.140625" style="1"/>
    <col min="9729" max="9729" width="17" style="1" customWidth="1"/>
    <col min="9730" max="9730" width="43.7109375" style="1" customWidth="1"/>
    <col min="9731" max="9731" width="26.140625" style="1" customWidth="1"/>
    <col min="9732" max="9732" width="13.28515625" style="1" customWidth="1"/>
    <col min="9733" max="9733" width="13.85546875" style="1" customWidth="1"/>
    <col min="9734" max="9734" width="14" style="1" customWidth="1"/>
    <col min="9735" max="9735" width="14.85546875" style="1" customWidth="1"/>
    <col min="9736" max="9736" width="16.28515625" style="1" customWidth="1"/>
    <col min="9737" max="9737" width="15.85546875" style="1" customWidth="1"/>
    <col min="9738" max="9742" width="9.140625" style="1"/>
    <col min="9743" max="9743" width="9.42578125" style="1" bestFit="1" customWidth="1"/>
    <col min="9744" max="9984" width="9.140625" style="1"/>
    <col min="9985" max="9985" width="17" style="1" customWidth="1"/>
    <col min="9986" max="9986" width="43.7109375" style="1" customWidth="1"/>
    <col min="9987" max="9987" width="26.140625" style="1" customWidth="1"/>
    <col min="9988" max="9988" width="13.28515625" style="1" customWidth="1"/>
    <col min="9989" max="9989" width="13.85546875" style="1" customWidth="1"/>
    <col min="9990" max="9990" width="14" style="1" customWidth="1"/>
    <col min="9991" max="9991" width="14.85546875" style="1" customWidth="1"/>
    <col min="9992" max="9992" width="16.28515625" style="1" customWidth="1"/>
    <col min="9993" max="9993" width="15.85546875" style="1" customWidth="1"/>
    <col min="9994" max="9998" width="9.140625" style="1"/>
    <col min="9999" max="9999" width="9.42578125" style="1" bestFit="1" customWidth="1"/>
    <col min="10000" max="10240" width="9.140625" style="1"/>
    <col min="10241" max="10241" width="17" style="1" customWidth="1"/>
    <col min="10242" max="10242" width="43.7109375" style="1" customWidth="1"/>
    <col min="10243" max="10243" width="26.140625" style="1" customWidth="1"/>
    <col min="10244" max="10244" width="13.28515625" style="1" customWidth="1"/>
    <col min="10245" max="10245" width="13.85546875" style="1" customWidth="1"/>
    <col min="10246" max="10246" width="14" style="1" customWidth="1"/>
    <col min="10247" max="10247" width="14.85546875" style="1" customWidth="1"/>
    <col min="10248" max="10248" width="16.28515625" style="1" customWidth="1"/>
    <col min="10249" max="10249" width="15.85546875" style="1" customWidth="1"/>
    <col min="10250" max="10254" width="9.140625" style="1"/>
    <col min="10255" max="10255" width="9.42578125" style="1" bestFit="1" customWidth="1"/>
    <col min="10256" max="10496" width="9.140625" style="1"/>
    <col min="10497" max="10497" width="17" style="1" customWidth="1"/>
    <col min="10498" max="10498" width="43.7109375" style="1" customWidth="1"/>
    <col min="10499" max="10499" width="26.140625" style="1" customWidth="1"/>
    <col min="10500" max="10500" width="13.28515625" style="1" customWidth="1"/>
    <col min="10501" max="10501" width="13.85546875" style="1" customWidth="1"/>
    <col min="10502" max="10502" width="14" style="1" customWidth="1"/>
    <col min="10503" max="10503" width="14.85546875" style="1" customWidth="1"/>
    <col min="10504" max="10504" width="16.28515625" style="1" customWidth="1"/>
    <col min="10505" max="10505" width="15.85546875" style="1" customWidth="1"/>
    <col min="10506" max="10510" width="9.140625" style="1"/>
    <col min="10511" max="10511" width="9.42578125" style="1" bestFit="1" customWidth="1"/>
    <col min="10512" max="10752" width="9.140625" style="1"/>
    <col min="10753" max="10753" width="17" style="1" customWidth="1"/>
    <col min="10754" max="10754" width="43.7109375" style="1" customWidth="1"/>
    <col min="10755" max="10755" width="26.140625" style="1" customWidth="1"/>
    <col min="10756" max="10756" width="13.28515625" style="1" customWidth="1"/>
    <col min="10757" max="10757" width="13.85546875" style="1" customWidth="1"/>
    <col min="10758" max="10758" width="14" style="1" customWidth="1"/>
    <col min="10759" max="10759" width="14.85546875" style="1" customWidth="1"/>
    <col min="10760" max="10760" width="16.28515625" style="1" customWidth="1"/>
    <col min="10761" max="10761" width="15.85546875" style="1" customWidth="1"/>
    <col min="10762" max="10766" width="9.140625" style="1"/>
    <col min="10767" max="10767" width="9.42578125" style="1" bestFit="1" customWidth="1"/>
    <col min="10768" max="11008" width="9.140625" style="1"/>
    <col min="11009" max="11009" width="17" style="1" customWidth="1"/>
    <col min="11010" max="11010" width="43.7109375" style="1" customWidth="1"/>
    <col min="11011" max="11011" width="26.140625" style="1" customWidth="1"/>
    <col min="11012" max="11012" width="13.28515625" style="1" customWidth="1"/>
    <col min="11013" max="11013" width="13.85546875" style="1" customWidth="1"/>
    <col min="11014" max="11014" width="14" style="1" customWidth="1"/>
    <col min="11015" max="11015" width="14.85546875" style="1" customWidth="1"/>
    <col min="11016" max="11016" width="16.28515625" style="1" customWidth="1"/>
    <col min="11017" max="11017" width="15.85546875" style="1" customWidth="1"/>
    <col min="11018" max="11022" width="9.140625" style="1"/>
    <col min="11023" max="11023" width="9.42578125" style="1" bestFit="1" customWidth="1"/>
    <col min="11024" max="11264" width="9.140625" style="1"/>
    <col min="11265" max="11265" width="17" style="1" customWidth="1"/>
    <col min="11266" max="11266" width="43.7109375" style="1" customWidth="1"/>
    <col min="11267" max="11267" width="26.140625" style="1" customWidth="1"/>
    <col min="11268" max="11268" width="13.28515625" style="1" customWidth="1"/>
    <col min="11269" max="11269" width="13.85546875" style="1" customWidth="1"/>
    <col min="11270" max="11270" width="14" style="1" customWidth="1"/>
    <col min="11271" max="11271" width="14.85546875" style="1" customWidth="1"/>
    <col min="11272" max="11272" width="16.28515625" style="1" customWidth="1"/>
    <col min="11273" max="11273" width="15.85546875" style="1" customWidth="1"/>
    <col min="11274" max="11278" width="9.140625" style="1"/>
    <col min="11279" max="11279" width="9.42578125" style="1" bestFit="1" customWidth="1"/>
    <col min="11280" max="11520" width="9.140625" style="1"/>
    <col min="11521" max="11521" width="17" style="1" customWidth="1"/>
    <col min="11522" max="11522" width="43.7109375" style="1" customWidth="1"/>
    <col min="11523" max="11523" width="26.140625" style="1" customWidth="1"/>
    <col min="11524" max="11524" width="13.28515625" style="1" customWidth="1"/>
    <col min="11525" max="11525" width="13.85546875" style="1" customWidth="1"/>
    <col min="11526" max="11526" width="14" style="1" customWidth="1"/>
    <col min="11527" max="11527" width="14.85546875" style="1" customWidth="1"/>
    <col min="11528" max="11528" width="16.28515625" style="1" customWidth="1"/>
    <col min="11529" max="11529" width="15.85546875" style="1" customWidth="1"/>
    <col min="11530" max="11534" width="9.140625" style="1"/>
    <col min="11535" max="11535" width="9.42578125" style="1" bestFit="1" customWidth="1"/>
    <col min="11536" max="11776" width="9.140625" style="1"/>
    <col min="11777" max="11777" width="17" style="1" customWidth="1"/>
    <col min="11778" max="11778" width="43.7109375" style="1" customWidth="1"/>
    <col min="11779" max="11779" width="26.140625" style="1" customWidth="1"/>
    <col min="11780" max="11780" width="13.28515625" style="1" customWidth="1"/>
    <col min="11781" max="11781" width="13.85546875" style="1" customWidth="1"/>
    <col min="11782" max="11782" width="14" style="1" customWidth="1"/>
    <col min="11783" max="11783" width="14.85546875" style="1" customWidth="1"/>
    <col min="11784" max="11784" width="16.28515625" style="1" customWidth="1"/>
    <col min="11785" max="11785" width="15.85546875" style="1" customWidth="1"/>
    <col min="11786" max="11790" width="9.140625" style="1"/>
    <col min="11791" max="11791" width="9.42578125" style="1" bestFit="1" customWidth="1"/>
    <col min="11792" max="12032" width="9.140625" style="1"/>
    <col min="12033" max="12033" width="17" style="1" customWidth="1"/>
    <col min="12034" max="12034" width="43.7109375" style="1" customWidth="1"/>
    <col min="12035" max="12035" width="26.140625" style="1" customWidth="1"/>
    <col min="12036" max="12036" width="13.28515625" style="1" customWidth="1"/>
    <col min="12037" max="12037" width="13.85546875" style="1" customWidth="1"/>
    <col min="12038" max="12038" width="14" style="1" customWidth="1"/>
    <col min="12039" max="12039" width="14.85546875" style="1" customWidth="1"/>
    <col min="12040" max="12040" width="16.28515625" style="1" customWidth="1"/>
    <col min="12041" max="12041" width="15.85546875" style="1" customWidth="1"/>
    <col min="12042" max="12046" width="9.140625" style="1"/>
    <col min="12047" max="12047" width="9.42578125" style="1" bestFit="1" customWidth="1"/>
    <col min="12048" max="12288" width="9.140625" style="1"/>
    <col min="12289" max="12289" width="17" style="1" customWidth="1"/>
    <col min="12290" max="12290" width="43.7109375" style="1" customWidth="1"/>
    <col min="12291" max="12291" width="26.140625" style="1" customWidth="1"/>
    <col min="12292" max="12292" width="13.28515625" style="1" customWidth="1"/>
    <col min="12293" max="12293" width="13.85546875" style="1" customWidth="1"/>
    <col min="12294" max="12294" width="14" style="1" customWidth="1"/>
    <col min="12295" max="12295" width="14.85546875" style="1" customWidth="1"/>
    <col min="12296" max="12296" width="16.28515625" style="1" customWidth="1"/>
    <col min="12297" max="12297" width="15.85546875" style="1" customWidth="1"/>
    <col min="12298" max="12302" width="9.140625" style="1"/>
    <col min="12303" max="12303" width="9.42578125" style="1" bestFit="1" customWidth="1"/>
    <col min="12304" max="12544" width="9.140625" style="1"/>
    <col min="12545" max="12545" width="17" style="1" customWidth="1"/>
    <col min="12546" max="12546" width="43.7109375" style="1" customWidth="1"/>
    <col min="12547" max="12547" width="26.140625" style="1" customWidth="1"/>
    <col min="12548" max="12548" width="13.28515625" style="1" customWidth="1"/>
    <col min="12549" max="12549" width="13.85546875" style="1" customWidth="1"/>
    <col min="12550" max="12550" width="14" style="1" customWidth="1"/>
    <col min="12551" max="12551" width="14.85546875" style="1" customWidth="1"/>
    <col min="12552" max="12552" width="16.28515625" style="1" customWidth="1"/>
    <col min="12553" max="12553" width="15.85546875" style="1" customWidth="1"/>
    <col min="12554" max="12558" width="9.140625" style="1"/>
    <col min="12559" max="12559" width="9.42578125" style="1" bestFit="1" customWidth="1"/>
    <col min="12560" max="12800" width="9.140625" style="1"/>
    <col min="12801" max="12801" width="17" style="1" customWidth="1"/>
    <col min="12802" max="12802" width="43.7109375" style="1" customWidth="1"/>
    <col min="12803" max="12803" width="26.140625" style="1" customWidth="1"/>
    <col min="12804" max="12804" width="13.28515625" style="1" customWidth="1"/>
    <col min="12805" max="12805" width="13.85546875" style="1" customWidth="1"/>
    <col min="12806" max="12806" width="14" style="1" customWidth="1"/>
    <col min="12807" max="12807" width="14.85546875" style="1" customWidth="1"/>
    <col min="12808" max="12808" width="16.28515625" style="1" customWidth="1"/>
    <col min="12809" max="12809" width="15.85546875" style="1" customWidth="1"/>
    <col min="12810" max="12814" width="9.140625" style="1"/>
    <col min="12815" max="12815" width="9.42578125" style="1" bestFit="1" customWidth="1"/>
    <col min="12816" max="13056" width="9.140625" style="1"/>
    <col min="13057" max="13057" width="17" style="1" customWidth="1"/>
    <col min="13058" max="13058" width="43.7109375" style="1" customWidth="1"/>
    <col min="13059" max="13059" width="26.140625" style="1" customWidth="1"/>
    <col min="13060" max="13060" width="13.28515625" style="1" customWidth="1"/>
    <col min="13061" max="13061" width="13.85546875" style="1" customWidth="1"/>
    <col min="13062" max="13062" width="14" style="1" customWidth="1"/>
    <col min="13063" max="13063" width="14.85546875" style="1" customWidth="1"/>
    <col min="13064" max="13064" width="16.28515625" style="1" customWidth="1"/>
    <col min="13065" max="13065" width="15.85546875" style="1" customWidth="1"/>
    <col min="13066" max="13070" width="9.140625" style="1"/>
    <col min="13071" max="13071" width="9.42578125" style="1" bestFit="1" customWidth="1"/>
    <col min="13072" max="13312" width="9.140625" style="1"/>
    <col min="13313" max="13313" width="17" style="1" customWidth="1"/>
    <col min="13314" max="13314" width="43.7109375" style="1" customWidth="1"/>
    <col min="13315" max="13315" width="26.140625" style="1" customWidth="1"/>
    <col min="13316" max="13316" width="13.28515625" style="1" customWidth="1"/>
    <col min="13317" max="13317" width="13.85546875" style="1" customWidth="1"/>
    <col min="13318" max="13318" width="14" style="1" customWidth="1"/>
    <col min="13319" max="13319" width="14.85546875" style="1" customWidth="1"/>
    <col min="13320" max="13320" width="16.28515625" style="1" customWidth="1"/>
    <col min="13321" max="13321" width="15.85546875" style="1" customWidth="1"/>
    <col min="13322" max="13326" width="9.140625" style="1"/>
    <col min="13327" max="13327" width="9.42578125" style="1" bestFit="1" customWidth="1"/>
    <col min="13328" max="13568" width="9.140625" style="1"/>
    <col min="13569" max="13569" width="17" style="1" customWidth="1"/>
    <col min="13570" max="13570" width="43.7109375" style="1" customWidth="1"/>
    <col min="13571" max="13571" width="26.140625" style="1" customWidth="1"/>
    <col min="13572" max="13572" width="13.28515625" style="1" customWidth="1"/>
    <col min="13573" max="13573" width="13.85546875" style="1" customWidth="1"/>
    <col min="13574" max="13574" width="14" style="1" customWidth="1"/>
    <col min="13575" max="13575" width="14.85546875" style="1" customWidth="1"/>
    <col min="13576" max="13576" width="16.28515625" style="1" customWidth="1"/>
    <col min="13577" max="13577" width="15.85546875" style="1" customWidth="1"/>
    <col min="13578" max="13582" width="9.140625" style="1"/>
    <col min="13583" max="13583" width="9.42578125" style="1" bestFit="1" customWidth="1"/>
    <col min="13584" max="13824" width="9.140625" style="1"/>
    <col min="13825" max="13825" width="17" style="1" customWidth="1"/>
    <col min="13826" max="13826" width="43.7109375" style="1" customWidth="1"/>
    <col min="13827" max="13827" width="26.140625" style="1" customWidth="1"/>
    <col min="13828" max="13828" width="13.28515625" style="1" customWidth="1"/>
    <col min="13829" max="13829" width="13.85546875" style="1" customWidth="1"/>
    <col min="13830" max="13830" width="14" style="1" customWidth="1"/>
    <col min="13831" max="13831" width="14.85546875" style="1" customWidth="1"/>
    <col min="13832" max="13832" width="16.28515625" style="1" customWidth="1"/>
    <col min="13833" max="13833" width="15.85546875" style="1" customWidth="1"/>
    <col min="13834" max="13838" width="9.140625" style="1"/>
    <col min="13839" max="13839" width="9.42578125" style="1" bestFit="1" customWidth="1"/>
    <col min="13840" max="14080" width="9.140625" style="1"/>
    <col min="14081" max="14081" width="17" style="1" customWidth="1"/>
    <col min="14082" max="14082" width="43.7109375" style="1" customWidth="1"/>
    <col min="14083" max="14083" width="26.140625" style="1" customWidth="1"/>
    <col min="14084" max="14084" width="13.28515625" style="1" customWidth="1"/>
    <col min="14085" max="14085" width="13.85546875" style="1" customWidth="1"/>
    <col min="14086" max="14086" width="14" style="1" customWidth="1"/>
    <col min="14087" max="14087" width="14.85546875" style="1" customWidth="1"/>
    <col min="14088" max="14088" width="16.28515625" style="1" customWidth="1"/>
    <col min="14089" max="14089" width="15.85546875" style="1" customWidth="1"/>
    <col min="14090" max="14094" width="9.140625" style="1"/>
    <col min="14095" max="14095" width="9.42578125" style="1" bestFit="1" customWidth="1"/>
    <col min="14096" max="14336" width="9.140625" style="1"/>
    <col min="14337" max="14337" width="17" style="1" customWidth="1"/>
    <col min="14338" max="14338" width="43.7109375" style="1" customWidth="1"/>
    <col min="14339" max="14339" width="26.140625" style="1" customWidth="1"/>
    <col min="14340" max="14340" width="13.28515625" style="1" customWidth="1"/>
    <col min="14341" max="14341" width="13.85546875" style="1" customWidth="1"/>
    <col min="14342" max="14342" width="14" style="1" customWidth="1"/>
    <col min="14343" max="14343" width="14.85546875" style="1" customWidth="1"/>
    <col min="14344" max="14344" width="16.28515625" style="1" customWidth="1"/>
    <col min="14345" max="14345" width="15.85546875" style="1" customWidth="1"/>
    <col min="14346" max="14350" width="9.140625" style="1"/>
    <col min="14351" max="14351" width="9.42578125" style="1" bestFit="1" customWidth="1"/>
    <col min="14352" max="14592" width="9.140625" style="1"/>
    <col min="14593" max="14593" width="17" style="1" customWidth="1"/>
    <col min="14594" max="14594" width="43.7109375" style="1" customWidth="1"/>
    <col min="14595" max="14595" width="26.140625" style="1" customWidth="1"/>
    <col min="14596" max="14596" width="13.28515625" style="1" customWidth="1"/>
    <col min="14597" max="14597" width="13.85546875" style="1" customWidth="1"/>
    <col min="14598" max="14598" width="14" style="1" customWidth="1"/>
    <col min="14599" max="14599" width="14.85546875" style="1" customWidth="1"/>
    <col min="14600" max="14600" width="16.28515625" style="1" customWidth="1"/>
    <col min="14601" max="14601" width="15.85546875" style="1" customWidth="1"/>
    <col min="14602" max="14606" width="9.140625" style="1"/>
    <col min="14607" max="14607" width="9.42578125" style="1" bestFit="1" customWidth="1"/>
    <col min="14608" max="14848" width="9.140625" style="1"/>
    <col min="14849" max="14849" width="17" style="1" customWidth="1"/>
    <col min="14850" max="14850" width="43.7109375" style="1" customWidth="1"/>
    <col min="14851" max="14851" width="26.140625" style="1" customWidth="1"/>
    <col min="14852" max="14852" width="13.28515625" style="1" customWidth="1"/>
    <col min="14853" max="14853" width="13.85546875" style="1" customWidth="1"/>
    <col min="14854" max="14854" width="14" style="1" customWidth="1"/>
    <col min="14855" max="14855" width="14.85546875" style="1" customWidth="1"/>
    <col min="14856" max="14856" width="16.28515625" style="1" customWidth="1"/>
    <col min="14857" max="14857" width="15.85546875" style="1" customWidth="1"/>
    <col min="14858" max="14862" width="9.140625" style="1"/>
    <col min="14863" max="14863" width="9.42578125" style="1" bestFit="1" customWidth="1"/>
    <col min="14864" max="15104" width="9.140625" style="1"/>
    <col min="15105" max="15105" width="17" style="1" customWidth="1"/>
    <col min="15106" max="15106" width="43.7109375" style="1" customWidth="1"/>
    <col min="15107" max="15107" width="26.140625" style="1" customWidth="1"/>
    <col min="15108" max="15108" width="13.28515625" style="1" customWidth="1"/>
    <col min="15109" max="15109" width="13.85546875" style="1" customWidth="1"/>
    <col min="15110" max="15110" width="14" style="1" customWidth="1"/>
    <col min="15111" max="15111" width="14.85546875" style="1" customWidth="1"/>
    <col min="15112" max="15112" width="16.28515625" style="1" customWidth="1"/>
    <col min="15113" max="15113" width="15.85546875" style="1" customWidth="1"/>
    <col min="15114" max="15118" width="9.140625" style="1"/>
    <col min="15119" max="15119" width="9.42578125" style="1" bestFit="1" customWidth="1"/>
    <col min="15120" max="15360" width="9.140625" style="1"/>
    <col min="15361" max="15361" width="17" style="1" customWidth="1"/>
    <col min="15362" max="15362" width="43.7109375" style="1" customWidth="1"/>
    <col min="15363" max="15363" width="26.140625" style="1" customWidth="1"/>
    <col min="15364" max="15364" width="13.28515625" style="1" customWidth="1"/>
    <col min="15365" max="15365" width="13.85546875" style="1" customWidth="1"/>
    <col min="15366" max="15366" width="14" style="1" customWidth="1"/>
    <col min="15367" max="15367" width="14.85546875" style="1" customWidth="1"/>
    <col min="15368" max="15368" width="16.28515625" style="1" customWidth="1"/>
    <col min="15369" max="15369" width="15.85546875" style="1" customWidth="1"/>
    <col min="15370" max="15374" width="9.140625" style="1"/>
    <col min="15375" max="15375" width="9.42578125" style="1" bestFit="1" customWidth="1"/>
    <col min="15376" max="15616" width="9.140625" style="1"/>
    <col min="15617" max="15617" width="17" style="1" customWidth="1"/>
    <col min="15618" max="15618" width="43.7109375" style="1" customWidth="1"/>
    <col min="15619" max="15619" width="26.140625" style="1" customWidth="1"/>
    <col min="15620" max="15620" width="13.28515625" style="1" customWidth="1"/>
    <col min="15621" max="15621" width="13.85546875" style="1" customWidth="1"/>
    <col min="15622" max="15622" width="14" style="1" customWidth="1"/>
    <col min="15623" max="15623" width="14.85546875" style="1" customWidth="1"/>
    <col min="15624" max="15624" width="16.28515625" style="1" customWidth="1"/>
    <col min="15625" max="15625" width="15.85546875" style="1" customWidth="1"/>
    <col min="15626" max="15630" width="9.140625" style="1"/>
    <col min="15631" max="15631" width="9.42578125" style="1" bestFit="1" customWidth="1"/>
    <col min="15632" max="15872" width="9.140625" style="1"/>
    <col min="15873" max="15873" width="17" style="1" customWidth="1"/>
    <col min="15874" max="15874" width="43.7109375" style="1" customWidth="1"/>
    <col min="15875" max="15875" width="26.140625" style="1" customWidth="1"/>
    <col min="15876" max="15876" width="13.28515625" style="1" customWidth="1"/>
    <col min="15877" max="15877" width="13.85546875" style="1" customWidth="1"/>
    <col min="15878" max="15878" width="14" style="1" customWidth="1"/>
    <col min="15879" max="15879" width="14.85546875" style="1" customWidth="1"/>
    <col min="15880" max="15880" width="16.28515625" style="1" customWidth="1"/>
    <col min="15881" max="15881" width="15.85546875" style="1" customWidth="1"/>
    <col min="15882" max="15886" width="9.140625" style="1"/>
    <col min="15887" max="15887" width="9.42578125" style="1" bestFit="1" customWidth="1"/>
    <col min="15888" max="16128" width="9.140625" style="1"/>
    <col min="16129" max="16129" width="17" style="1" customWidth="1"/>
    <col min="16130" max="16130" width="43.7109375" style="1" customWidth="1"/>
    <col min="16131" max="16131" width="26.140625" style="1" customWidth="1"/>
    <col min="16132" max="16132" width="13.28515625" style="1" customWidth="1"/>
    <col min="16133" max="16133" width="13.85546875" style="1" customWidth="1"/>
    <col min="16134" max="16134" width="14" style="1" customWidth="1"/>
    <col min="16135" max="16135" width="14.85546875" style="1" customWidth="1"/>
    <col min="16136" max="16136" width="16.28515625" style="1" customWidth="1"/>
    <col min="16137" max="16137" width="15.85546875" style="1" customWidth="1"/>
    <col min="16138" max="16142" width="9.140625" style="1"/>
    <col min="16143" max="16143" width="9.42578125" style="1" bestFit="1" customWidth="1"/>
    <col min="16144" max="16384" width="9.140625" style="1"/>
  </cols>
  <sheetData>
    <row r="1" spans="1:15" ht="44.25" customHeight="1" x14ac:dyDescent="0.25">
      <c r="E1" s="63" t="s">
        <v>135</v>
      </c>
      <c r="F1" s="63"/>
      <c r="G1" s="63"/>
      <c r="H1" s="63"/>
      <c r="I1" s="63"/>
    </row>
    <row r="2" spans="1:15" ht="54.75" customHeight="1" x14ac:dyDescent="0.25">
      <c r="E2" s="64" t="s">
        <v>92</v>
      </c>
      <c r="F2" s="64"/>
      <c r="G2" s="64"/>
      <c r="H2" s="64"/>
      <c r="I2" s="64"/>
    </row>
    <row r="4" spans="1:15" ht="33" customHeight="1" x14ac:dyDescent="0.25">
      <c r="A4" s="57" t="s">
        <v>93</v>
      </c>
      <c r="B4" s="57"/>
      <c r="C4" s="57"/>
      <c r="D4" s="57"/>
      <c r="E4" s="57"/>
      <c r="F4" s="57"/>
      <c r="G4" s="57"/>
      <c r="H4" s="57"/>
      <c r="I4" s="57"/>
    </row>
    <row r="6" spans="1:15" x14ac:dyDescent="0.25">
      <c r="A6" s="58" t="s">
        <v>94</v>
      </c>
      <c r="B6" s="58" t="s">
        <v>95</v>
      </c>
      <c r="C6" s="58" t="s">
        <v>96</v>
      </c>
      <c r="D6" s="65" t="s">
        <v>97</v>
      </c>
      <c r="E6" s="65"/>
      <c r="F6" s="65"/>
      <c r="G6" s="65"/>
      <c r="H6" s="65"/>
      <c r="I6" s="65"/>
    </row>
    <row r="7" spans="1:15" ht="42.75" customHeight="1" x14ac:dyDescent="0.25">
      <c r="A7" s="58"/>
      <c r="B7" s="58"/>
      <c r="C7" s="58"/>
      <c r="D7" s="5">
        <v>2014</v>
      </c>
      <c r="E7" s="5">
        <v>2015</v>
      </c>
      <c r="F7" s="5">
        <v>2016</v>
      </c>
      <c r="G7" s="5">
        <v>2017</v>
      </c>
      <c r="H7" s="5">
        <v>2018</v>
      </c>
      <c r="I7" s="20" t="s">
        <v>11</v>
      </c>
    </row>
    <row r="8" spans="1:15" x14ac:dyDescent="0.25">
      <c r="A8" s="58" t="s">
        <v>12</v>
      </c>
      <c r="B8" s="58" t="s">
        <v>13</v>
      </c>
      <c r="C8" s="22" t="s">
        <v>98</v>
      </c>
      <c r="D8" s="6">
        <f>D13+D14+D12+D11+D10</f>
        <v>31209.469999999998</v>
      </c>
      <c r="E8" s="6">
        <f>E13+E14+E12+E11+E10</f>
        <v>55198.81</v>
      </c>
      <c r="F8" s="6">
        <f>F13+F14+F12+F11+F10</f>
        <v>56881.16</v>
      </c>
      <c r="G8" s="6">
        <f>G13+G14+G12+G11+G10</f>
        <v>22560.59</v>
      </c>
      <c r="H8" s="6">
        <f>H13+H14+H12+H11+H10</f>
        <v>23021.890000000003</v>
      </c>
      <c r="I8" s="6">
        <f>SUM(D8:H8)</f>
        <v>188871.92</v>
      </c>
      <c r="O8" s="21"/>
    </row>
    <row r="9" spans="1:15" x14ac:dyDescent="0.25">
      <c r="A9" s="58"/>
      <c r="B9" s="58"/>
      <c r="C9" s="22" t="s">
        <v>99</v>
      </c>
      <c r="D9" s="6"/>
      <c r="E9" s="6"/>
      <c r="F9" s="6"/>
      <c r="G9" s="6"/>
      <c r="H9" s="6"/>
      <c r="I9" s="6"/>
    </row>
    <row r="10" spans="1:15" x14ac:dyDescent="0.25">
      <c r="A10" s="58"/>
      <c r="B10" s="58"/>
      <c r="C10" s="22" t="s">
        <v>100</v>
      </c>
      <c r="D10" s="6"/>
      <c r="E10" s="6"/>
      <c r="F10" s="6"/>
      <c r="G10" s="6"/>
      <c r="H10" s="6"/>
      <c r="I10" s="6"/>
    </row>
    <row r="11" spans="1:15" x14ac:dyDescent="0.25">
      <c r="A11" s="58"/>
      <c r="B11" s="58"/>
      <c r="C11" s="22" t="s">
        <v>101</v>
      </c>
      <c r="D11" s="6">
        <f>D18+D123</f>
        <v>14479.599999999999</v>
      </c>
      <c r="E11" s="6">
        <f>E18+E123</f>
        <v>33468.199999999997</v>
      </c>
      <c r="F11" s="6">
        <f>F18+F123</f>
        <v>33831.700000000004</v>
      </c>
      <c r="G11" s="6">
        <f>G18+G123</f>
        <v>0</v>
      </c>
      <c r="H11" s="6">
        <f>H18+H123</f>
        <v>0</v>
      </c>
      <c r="I11" s="6">
        <f>SUM(D11:H11)</f>
        <v>81779.5</v>
      </c>
    </row>
    <row r="12" spans="1:15" x14ac:dyDescent="0.25">
      <c r="A12" s="58"/>
      <c r="B12" s="58"/>
      <c r="C12" s="22" t="s">
        <v>102</v>
      </c>
      <c r="D12" s="6"/>
      <c r="E12" s="6"/>
      <c r="F12" s="6"/>
      <c r="G12" s="6"/>
      <c r="H12" s="6"/>
      <c r="I12" s="6"/>
    </row>
    <row r="13" spans="1:15" x14ac:dyDescent="0.25">
      <c r="A13" s="58"/>
      <c r="B13" s="58"/>
      <c r="C13" s="22" t="s">
        <v>103</v>
      </c>
      <c r="D13" s="6">
        <f>D20+D125</f>
        <v>16729.87</v>
      </c>
      <c r="E13" s="6">
        <f>E20+E125</f>
        <v>21730.61</v>
      </c>
      <c r="F13" s="6">
        <f>F20+F125</f>
        <v>23049.460000000003</v>
      </c>
      <c r="G13" s="6">
        <f>G20+G125</f>
        <v>22560.59</v>
      </c>
      <c r="H13" s="6">
        <f>H20+H125</f>
        <v>23021.890000000003</v>
      </c>
      <c r="I13" s="6">
        <f>SUM(D13:H13)</f>
        <v>107092.42</v>
      </c>
    </row>
    <row r="14" spans="1:15" x14ac:dyDescent="0.25">
      <c r="A14" s="58"/>
      <c r="B14" s="58"/>
      <c r="C14" s="22" t="s">
        <v>104</v>
      </c>
      <c r="D14" s="6"/>
      <c r="E14" s="6"/>
      <c r="F14" s="6"/>
      <c r="G14" s="6"/>
      <c r="H14" s="6"/>
      <c r="I14" s="6"/>
    </row>
    <row r="15" spans="1:15" x14ac:dyDescent="0.25">
      <c r="A15" s="58" t="s">
        <v>20</v>
      </c>
      <c r="B15" s="58" t="s">
        <v>21</v>
      </c>
      <c r="C15" s="22" t="s">
        <v>98</v>
      </c>
      <c r="D15" s="6">
        <f>SUM(D17:D21)</f>
        <v>20313.8</v>
      </c>
      <c r="E15" s="6">
        <f>SUM(E17:E21)</f>
        <v>38167.759999999995</v>
      </c>
      <c r="F15" s="6">
        <f>SUM(F17:F21)</f>
        <v>37208.51</v>
      </c>
      <c r="G15" s="6">
        <f>SUM(G17:G21)</f>
        <v>3167.3</v>
      </c>
      <c r="H15" s="6">
        <f>SUM(H17:H21)</f>
        <v>3220.9</v>
      </c>
      <c r="I15" s="6">
        <f>SUM(D15:H15)</f>
        <v>102078.27</v>
      </c>
    </row>
    <row r="16" spans="1:15" x14ac:dyDescent="0.25">
      <c r="A16" s="58"/>
      <c r="B16" s="58"/>
      <c r="C16" s="22" t="s">
        <v>99</v>
      </c>
      <c r="D16" s="6"/>
      <c r="E16" s="6"/>
      <c r="F16" s="6"/>
      <c r="G16" s="6"/>
      <c r="H16" s="6"/>
      <c r="I16" s="6"/>
    </row>
    <row r="17" spans="1:9" x14ac:dyDescent="0.25">
      <c r="A17" s="58"/>
      <c r="B17" s="58"/>
      <c r="C17" s="22" t="s">
        <v>100</v>
      </c>
      <c r="D17" s="6"/>
      <c r="E17" s="6"/>
      <c r="F17" s="6"/>
      <c r="G17" s="6"/>
      <c r="H17" s="6"/>
      <c r="I17" s="6"/>
    </row>
    <row r="18" spans="1:9" x14ac:dyDescent="0.25">
      <c r="A18" s="58"/>
      <c r="B18" s="58"/>
      <c r="C18" s="22" t="s">
        <v>101</v>
      </c>
      <c r="D18" s="6">
        <f>D53+D67+D81</f>
        <v>14432.8</v>
      </c>
      <c r="E18" s="6">
        <f>E53+E67+E81</f>
        <v>33468.199999999997</v>
      </c>
      <c r="F18" s="6">
        <f>F53+F67+F81+F116</f>
        <v>33598.9</v>
      </c>
      <c r="G18" s="6">
        <f>G53+G67+G81</f>
        <v>0</v>
      </c>
      <c r="H18" s="6">
        <f>H53+H67+H81</f>
        <v>0</v>
      </c>
      <c r="I18" s="6">
        <f>SUM(D18:H18)</f>
        <v>81499.899999999994</v>
      </c>
    </row>
    <row r="19" spans="1:9" x14ac:dyDescent="0.25">
      <c r="A19" s="58"/>
      <c r="B19" s="58"/>
      <c r="C19" s="22" t="s">
        <v>102</v>
      </c>
      <c r="D19" s="6"/>
      <c r="E19" s="6"/>
      <c r="F19" s="6"/>
      <c r="G19" s="6"/>
      <c r="H19" s="6"/>
      <c r="I19" s="6"/>
    </row>
    <row r="20" spans="1:9" x14ac:dyDescent="0.25">
      <c r="A20" s="58"/>
      <c r="B20" s="58"/>
      <c r="C20" s="22" t="s">
        <v>103</v>
      </c>
      <c r="D20" s="6">
        <f>D27+D34+D41+D48+D62+D76+D90++D97+D104+D111</f>
        <v>5881</v>
      </c>
      <c r="E20" s="6">
        <f>E27+E34+E41+E48+E62+E76+E90++E97+E104+E111</f>
        <v>4699.5600000000004</v>
      </c>
      <c r="F20" s="6">
        <f>F27+F34+F41+F48+F62+F76+F90++F97+F104+F111</f>
        <v>3609.61</v>
      </c>
      <c r="G20" s="6">
        <f>G27+G34+G41+G48+G62+G76+G90++G97+G104+G111</f>
        <v>3167.3</v>
      </c>
      <c r="H20" s="6">
        <f>H27+H34+H41+H48+H62+H76+H90++H97+H104+H111</f>
        <v>3220.9</v>
      </c>
      <c r="I20" s="6">
        <f>SUM(D20:H20)</f>
        <v>20578.370000000003</v>
      </c>
    </row>
    <row r="21" spans="1:9" x14ac:dyDescent="0.25">
      <c r="A21" s="58"/>
      <c r="B21" s="58"/>
      <c r="C21" s="22" t="s">
        <v>104</v>
      </c>
      <c r="D21" s="6"/>
      <c r="E21" s="6"/>
      <c r="F21" s="6"/>
      <c r="G21" s="6"/>
      <c r="H21" s="6"/>
      <c r="I21" s="6"/>
    </row>
    <row r="22" spans="1:9" x14ac:dyDescent="0.25">
      <c r="A22" s="50" t="s">
        <v>22</v>
      </c>
      <c r="B22" s="58" t="s">
        <v>23</v>
      </c>
      <c r="C22" s="22" t="s">
        <v>98</v>
      </c>
      <c r="D22" s="6">
        <f>D27+D28+D26+D25+D24</f>
        <v>5.8</v>
      </c>
      <c r="E22" s="6">
        <f>E27+E28+E26+E25+E24</f>
        <v>0</v>
      </c>
      <c r="F22" s="6">
        <f>F27+F28+F26+F25+F24</f>
        <v>0</v>
      </c>
      <c r="G22" s="6">
        <f>G27+G28+G26+G25+G24</f>
        <v>0</v>
      </c>
      <c r="H22" s="6">
        <f>H27+H28+H26+H25+H24</f>
        <v>0</v>
      </c>
      <c r="I22" s="6">
        <f>SUM(D22:H22)</f>
        <v>5.8</v>
      </c>
    </row>
    <row r="23" spans="1:9" x14ac:dyDescent="0.25">
      <c r="A23" s="51"/>
      <c r="B23" s="58"/>
      <c r="C23" s="22" t="s">
        <v>99</v>
      </c>
      <c r="D23" s="6"/>
      <c r="E23" s="6"/>
      <c r="F23" s="6"/>
      <c r="G23" s="6"/>
      <c r="H23" s="6"/>
      <c r="I23" s="6"/>
    </row>
    <row r="24" spans="1:9" x14ac:dyDescent="0.25">
      <c r="A24" s="51"/>
      <c r="B24" s="58"/>
      <c r="C24" s="22" t="s">
        <v>100</v>
      </c>
      <c r="D24" s="6"/>
      <c r="E24" s="6"/>
      <c r="F24" s="6"/>
      <c r="G24" s="6"/>
      <c r="H24" s="6"/>
      <c r="I24" s="6"/>
    </row>
    <row r="25" spans="1:9" x14ac:dyDescent="0.25">
      <c r="A25" s="51"/>
      <c r="B25" s="58"/>
      <c r="C25" s="22" t="s">
        <v>101</v>
      </c>
      <c r="D25" s="6"/>
      <c r="E25" s="6"/>
      <c r="F25" s="6"/>
      <c r="G25" s="6"/>
      <c r="H25" s="6"/>
      <c r="I25" s="6"/>
    </row>
    <row r="26" spans="1:9" x14ac:dyDescent="0.25">
      <c r="A26" s="51"/>
      <c r="B26" s="58"/>
      <c r="C26" s="22" t="s">
        <v>102</v>
      </c>
      <c r="D26" s="6"/>
      <c r="E26" s="6"/>
      <c r="F26" s="6"/>
      <c r="G26" s="6"/>
      <c r="H26" s="6"/>
      <c r="I26" s="6"/>
    </row>
    <row r="27" spans="1:9" x14ac:dyDescent="0.25">
      <c r="A27" s="51"/>
      <c r="B27" s="58"/>
      <c r="C27" s="22" t="s">
        <v>103</v>
      </c>
      <c r="D27" s="6">
        <f>'[1]Приложение 1'!H17</f>
        <v>5.8</v>
      </c>
      <c r="E27" s="6">
        <f>'[1]Приложение 1'!I17</f>
        <v>0</v>
      </c>
      <c r="F27" s="6">
        <f>'[1]Приложение 1'!J17</f>
        <v>0</v>
      </c>
      <c r="G27" s="6">
        <f>'[1]Приложение 1'!K17</f>
        <v>0</v>
      </c>
      <c r="H27" s="6">
        <f>'[1]Приложение 1'!L17</f>
        <v>0</v>
      </c>
      <c r="I27" s="6">
        <f>SUM(D27:H27)</f>
        <v>5.8</v>
      </c>
    </row>
    <row r="28" spans="1:9" x14ac:dyDescent="0.25">
      <c r="A28" s="52"/>
      <c r="B28" s="58"/>
      <c r="C28" s="22" t="s">
        <v>104</v>
      </c>
      <c r="D28" s="6"/>
      <c r="E28" s="6"/>
      <c r="F28" s="6"/>
      <c r="G28" s="6"/>
      <c r="H28" s="6"/>
      <c r="I28" s="6"/>
    </row>
    <row r="29" spans="1:9" ht="15" customHeight="1" x14ac:dyDescent="0.25">
      <c r="A29" s="50" t="s">
        <v>28</v>
      </c>
      <c r="B29" s="58" t="s">
        <v>23</v>
      </c>
      <c r="C29" s="22" t="s">
        <v>98</v>
      </c>
      <c r="D29" s="6">
        <f>D34+D35+D33+D32+D31</f>
        <v>2470.6999999999998</v>
      </c>
      <c r="E29" s="6">
        <f>E34+E35+E33+E32+E31</f>
        <v>0</v>
      </c>
      <c r="F29" s="6">
        <f>F34+F35+F33+F32+F31</f>
        <v>0</v>
      </c>
      <c r="G29" s="6">
        <f>G34+G35+G33+G32+G31</f>
        <v>0</v>
      </c>
      <c r="H29" s="6">
        <f>H34+H35+H33+H32+H31</f>
        <v>0</v>
      </c>
      <c r="I29" s="6">
        <f>SUM(D29:H29)</f>
        <v>2470.6999999999998</v>
      </c>
    </row>
    <row r="30" spans="1:9" x14ac:dyDescent="0.25">
      <c r="A30" s="51"/>
      <c r="B30" s="58"/>
      <c r="C30" s="22" t="s">
        <v>99</v>
      </c>
      <c r="D30" s="6"/>
      <c r="E30" s="6"/>
      <c r="F30" s="6"/>
      <c r="G30" s="6"/>
      <c r="H30" s="6"/>
      <c r="I30" s="6"/>
    </row>
    <row r="31" spans="1:9" x14ac:dyDescent="0.25">
      <c r="A31" s="51"/>
      <c r="B31" s="58"/>
      <c r="C31" s="22" t="s">
        <v>100</v>
      </c>
      <c r="D31" s="6"/>
      <c r="E31" s="6"/>
      <c r="F31" s="6"/>
      <c r="G31" s="6"/>
      <c r="H31" s="6"/>
      <c r="I31" s="6"/>
    </row>
    <row r="32" spans="1:9" x14ac:dyDescent="0.25">
      <c r="A32" s="51"/>
      <c r="B32" s="58"/>
      <c r="C32" s="22" t="s">
        <v>101</v>
      </c>
      <c r="D32" s="6"/>
      <c r="E32" s="6"/>
      <c r="F32" s="6"/>
      <c r="G32" s="6"/>
      <c r="H32" s="6"/>
      <c r="I32" s="6"/>
    </row>
    <row r="33" spans="1:9" x14ac:dyDescent="0.25">
      <c r="A33" s="51"/>
      <c r="B33" s="58"/>
      <c r="C33" s="22" t="s">
        <v>102</v>
      </c>
      <c r="D33" s="6"/>
      <c r="E33" s="6"/>
      <c r="F33" s="6"/>
      <c r="G33" s="6"/>
      <c r="H33" s="6"/>
      <c r="I33" s="6"/>
    </row>
    <row r="34" spans="1:9" x14ac:dyDescent="0.25">
      <c r="A34" s="51"/>
      <c r="B34" s="58"/>
      <c r="C34" s="22" t="s">
        <v>103</v>
      </c>
      <c r="D34" s="6">
        <f>'[1]Приложение 1'!H20</f>
        <v>2470.6999999999998</v>
      </c>
      <c r="E34" s="6">
        <f>'[1]Приложение 1'!I20</f>
        <v>0</v>
      </c>
      <c r="F34" s="6">
        <f>'[1]Приложение 1'!J20</f>
        <v>0</v>
      </c>
      <c r="G34" s="6">
        <f>'[1]Приложение 1'!K20</f>
        <v>0</v>
      </c>
      <c r="H34" s="6">
        <f>'[1]Приложение 1'!L20</f>
        <v>0</v>
      </c>
      <c r="I34" s="6">
        <f>SUM(D34:H34)</f>
        <v>2470.6999999999998</v>
      </c>
    </row>
    <row r="35" spans="1:9" x14ac:dyDescent="0.25">
      <c r="A35" s="52"/>
      <c r="B35" s="58"/>
      <c r="C35" s="22" t="s">
        <v>104</v>
      </c>
      <c r="D35" s="6"/>
      <c r="E35" s="6"/>
      <c r="F35" s="6"/>
      <c r="G35" s="6"/>
      <c r="H35" s="6"/>
      <c r="I35" s="6"/>
    </row>
    <row r="36" spans="1:9" x14ac:dyDescent="0.25">
      <c r="A36" s="50" t="s">
        <v>29</v>
      </c>
      <c r="B36" s="58" t="s">
        <v>30</v>
      </c>
      <c r="C36" s="22" t="s">
        <v>98</v>
      </c>
      <c r="D36" s="6">
        <f>D41+D42+D40+D39+D38</f>
        <v>1412</v>
      </c>
      <c r="E36" s="6">
        <f>E41+E42+E40+E39+E38</f>
        <v>1451.8</v>
      </c>
      <c r="F36" s="6">
        <f>F41+F42+F40+F39+F38</f>
        <v>2057</v>
      </c>
      <c r="G36" s="6">
        <f>G41+G42+G40+G39+G38</f>
        <v>1649.3</v>
      </c>
      <c r="H36" s="6">
        <f>H41+H42+H40+H39+H38</f>
        <v>1702.9</v>
      </c>
      <c r="I36" s="6">
        <f>SUM(D36:H36)</f>
        <v>8273</v>
      </c>
    </row>
    <row r="37" spans="1:9" x14ac:dyDescent="0.25">
      <c r="A37" s="51"/>
      <c r="B37" s="58"/>
      <c r="C37" s="22" t="s">
        <v>99</v>
      </c>
      <c r="D37" s="6"/>
      <c r="E37" s="6"/>
      <c r="F37" s="6"/>
      <c r="G37" s="6"/>
      <c r="H37" s="6"/>
      <c r="I37" s="6"/>
    </row>
    <row r="38" spans="1:9" x14ac:dyDescent="0.25">
      <c r="A38" s="51"/>
      <c r="B38" s="58"/>
      <c r="C38" s="22" t="s">
        <v>100</v>
      </c>
      <c r="D38" s="6"/>
      <c r="E38" s="6"/>
      <c r="F38" s="6"/>
      <c r="G38" s="6"/>
      <c r="H38" s="6"/>
      <c r="I38" s="6"/>
    </row>
    <row r="39" spans="1:9" x14ac:dyDescent="0.25">
      <c r="A39" s="51"/>
      <c r="B39" s="58"/>
      <c r="C39" s="22" t="s">
        <v>101</v>
      </c>
      <c r="D39" s="6"/>
      <c r="E39" s="6"/>
      <c r="F39" s="6"/>
      <c r="G39" s="6"/>
      <c r="H39" s="6"/>
      <c r="I39" s="6"/>
    </row>
    <row r="40" spans="1:9" x14ac:dyDescent="0.25">
      <c r="A40" s="51"/>
      <c r="B40" s="58"/>
      <c r="C40" s="22" t="s">
        <v>102</v>
      </c>
      <c r="D40" s="6"/>
      <c r="E40" s="6"/>
      <c r="F40" s="6"/>
      <c r="G40" s="6"/>
      <c r="H40" s="6"/>
      <c r="I40" s="6"/>
    </row>
    <row r="41" spans="1:9" x14ac:dyDescent="0.25">
      <c r="A41" s="51"/>
      <c r="B41" s="58"/>
      <c r="C41" s="22" t="s">
        <v>103</v>
      </c>
      <c r="D41" s="6">
        <f>'[1]Приложение 1'!H23</f>
        <v>1412</v>
      </c>
      <c r="E41" s="6">
        <f>'[1]Приложение 1'!I23</f>
        <v>1451.8</v>
      </c>
      <c r="F41" s="6">
        <f>'[1]Приложение 1'!J23</f>
        <v>2057</v>
      </c>
      <c r="G41" s="6">
        <f>'[1]Приложение 1'!K23</f>
        <v>1649.3</v>
      </c>
      <c r="H41" s="6">
        <f>'[1]Приложение 1'!L23</f>
        <v>1702.9</v>
      </c>
      <c r="I41" s="6">
        <f>SUM(D41:H41)</f>
        <v>8273</v>
      </c>
    </row>
    <row r="42" spans="1:9" x14ac:dyDescent="0.25">
      <c r="A42" s="52"/>
      <c r="B42" s="58"/>
      <c r="C42" s="22" t="s">
        <v>104</v>
      </c>
      <c r="D42" s="6"/>
      <c r="E42" s="6"/>
      <c r="F42" s="6"/>
      <c r="G42" s="6"/>
      <c r="H42" s="6"/>
      <c r="I42" s="6"/>
    </row>
    <row r="43" spans="1:9" ht="15" customHeight="1" x14ac:dyDescent="0.25">
      <c r="A43" s="50" t="s">
        <v>32</v>
      </c>
      <c r="B43" s="58" t="s">
        <v>33</v>
      </c>
      <c r="C43" s="22" t="s">
        <v>98</v>
      </c>
      <c r="D43" s="6">
        <f>D48+D49+D47+D46+D45</f>
        <v>500</v>
      </c>
      <c r="E43" s="6">
        <f>E48+E49+E47+E46+E45</f>
        <v>0</v>
      </c>
      <c r="F43" s="6">
        <f>F48+F49+F47+F46+F45</f>
        <v>0</v>
      </c>
      <c r="G43" s="6">
        <f>G48+G49+G47+G46+G45</f>
        <v>0</v>
      </c>
      <c r="H43" s="6">
        <f>H48+H49+H47+H46+H45</f>
        <v>0</v>
      </c>
      <c r="I43" s="6">
        <f>SUM(D43:H43)</f>
        <v>500</v>
      </c>
    </row>
    <row r="44" spans="1:9" x14ac:dyDescent="0.25">
      <c r="A44" s="51"/>
      <c r="B44" s="58"/>
      <c r="C44" s="22" t="s">
        <v>99</v>
      </c>
      <c r="D44" s="6"/>
      <c r="E44" s="6"/>
      <c r="F44" s="6"/>
      <c r="G44" s="6"/>
      <c r="H44" s="6"/>
      <c r="I44" s="6"/>
    </row>
    <row r="45" spans="1:9" x14ac:dyDescent="0.25">
      <c r="A45" s="51"/>
      <c r="B45" s="58"/>
      <c r="C45" s="22" t="s">
        <v>100</v>
      </c>
      <c r="D45" s="6"/>
      <c r="E45" s="6"/>
      <c r="F45" s="6"/>
      <c r="G45" s="6"/>
      <c r="H45" s="6"/>
      <c r="I45" s="6"/>
    </row>
    <row r="46" spans="1:9" x14ac:dyDescent="0.25">
      <c r="A46" s="51"/>
      <c r="B46" s="58"/>
      <c r="C46" s="22" t="s">
        <v>101</v>
      </c>
      <c r="D46" s="6"/>
      <c r="E46" s="6"/>
      <c r="F46" s="6"/>
      <c r="G46" s="6"/>
      <c r="H46" s="6"/>
      <c r="I46" s="6"/>
    </row>
    <row r="47" spans="1:9" x14ac:dyDescent="0.25">
      <c r="A47" s="51"/>
      <c r="B47" s="58"/>
      <c r="C47" s="22" t="s">
        <v>102</v>
      </c>
      <c r="D47" s="6"/>
      <c r="E47" s="6"/>
      <c r="F47" s="6"/>
      <c r="G47" s="6"/>
      <c r="H47" s="6"/>
      <c r="I47" s="6"/>
    </row>
    <row r="48" spans="1:9" x14ac:dyDescent="0.25">
      <c r="A48" s="51"/>
      <c r="B48" s="58"/>
      <c r="C48" s="22" t="s">
        <v>103</v>
      </c>
      <c r="D48" s="6">
        <f>'[1]Приложение 1'!H26</f>
        <v>500</v>
      </c>
      <c r="E48" s="6">
        <f>'[1]Приложение 1'!I26</f>
        <v>0</v>
      </c>
      <c r="F48" s="6">
        <f>'[1]Приложение 1'!J26</f>
        <v>0</v>
      </c>
      <c r="G48" s="6">
        <f>'[1]Приложение 1'!K26</f>
        <v>0</v>
      </c>
      <c r="H48" s="6">
        <f>'[1]Приложение 1'!L26</f>
        <v>0</v>
      </c>
      <c r="I48" s="6">
        <f>SUM(D48:H48)</f>
        <v>500</v>
      </c>
    </row>
    <row r="49" spans="1:9" x14ac:dyDescent="0.25">
      <c r="A49" s="52"/>
      <c r="B49" s="58"/>
      <c r="C49" s="22" t="s">
        <v>104</v>
      </c>
      <c r="D49" s="6"/>
      <c r="E49" s="6"/>
      <c r="F49" s="6"/>
      <c r="G49" s="6"/>
      <c r="H49" s="6"/>
      <c r="I49" s="6"/>
    </row>
    <row r="50" spans="1:9" x14ac:dyDescent="0.25">
      <c r="A50" s="50" t="s">
        <v>35</v>
      </c>
      <c r="B50" s="58" t="s">
        <v>36</v>
      </c>
      <c r="C50" s="22" t="s">
        <v>98</v>
      </c>
      <c r="D50" s="6">
        <f>D55+D56+D54+D53+D52</f>
        <v>9432.7999999999993</v>
      </c>
      <c r="E50" s="6">
        <f>E55+E56+E54+E53+E52</f>
        <v>21852.9</v>
      </c>
      <c r="F50" s="6">
        <f>F55+F56+F54+F53+F52</f>
        <v>17787.2</v>
      </c>
      <c r="G50" s="6">
        <f>G55+G56+G54+G53+G52</f>
        <v>0</v>
      </c>
      <c r="H50" s="6">
        <f>H55+H56+H54+H53+H52</f>
        <v>0</v>
      </c>
      <c r="I50" s="6">
        <f>SUM(D50:H50)</f>
        <v>49072.9</v>
      </c>
    </row>
    <row r="51" spans="1:9" x14ac:dyDescent="0.25">
      <c r="A51" s="51"/>
      <c r="B51" s="58"/>
      <c r="C51" s="22" t="s">
        <v>99</v>
      </c>
      <c r="D51" s="6"/>
      <c r="E51" s="6"/>
      <c r="F51" s="6"/>
      <c r="G51" s="6"/>
      <c r="H51" s="6"/>
      <c r="I51" s="6"/>
    </row>
    <row r="52" spans="1:9" x14ac:dyDescent="0.25">
      <c r="A52" s="51"/>
      <c r="B52" s="58"/>
      <c r="C52" s="22" t="s">
        <v>100</v>
      </c>
      <c r="D52" s="6"/>
      <c r="E52" s="6"/>
      <c r="F52" s="6"/>
      <c r="G52" s="6"/>
      <c r="H52" s="6"/>
      <c r="I52" s="6"/>
    </row>
    <row r="53" spans="1:9" x14ac:dyDescent="0.25">
      <c r="A53" s="51"/>
      <c r="B53" s="58"/>
      <c r="C53" s="22" t="s">
        <v>101</v>
      </c>
      <c r="D53" s="6">
        <f>'[1]Приложение 1'!H29</f>
        <v>9432.7999999999993</v>
      </c>
      <c r="E53" s="6">
        <f>'[1]Приложение 1'!I29</f>
        <v>21852.9</v>
      </c>
      <c r="F53" s="6">
        <f>'[1]Приложение 1'!J29</f>
        <v>17787.2</v>
      </c>
      <c r="G53" s="6">
        <f>'[1]Приложение 1'!K29</f>
        <v>0</v>
      </c>
      <c r="H53" s="6">
        <f>'[1]Приложение 1'!L29</f>
        <v>0</v>
      </c>
      <c r="I53" s="6">
        <f>SUM(D53:H53)</f>
        <v>49072.9</v>
      </c>
    </row>
    <row r="54" spans="1:9" x14ac:dyDescent="0.25">
      <c r="A54" s="51"/>
      <c r="B54" s="58"/>
      <c r="C54" s="22" t="s">
        <v>102</v>
      </c>
      <c r="D54" s="6"/>
      <c r="E54" s="6"/>
      <c r="F54" s="6"/>
      <c r="G54" s="6"/>
      <c r="H54" s="6"/>
      <c r="I54" s="6"/>
    </row>
    <row r="55" spans="1:9" x14ac:dyDescent="0.25">
      <c r="A55" s="51"/>
      <c r="B55" s="58"/>
      <c r="C55" s="22" t="s">
        <v>103</v>
      </c>
      <c r="D55" s="6"/>
      <c r="E55" s="6"/>
      <c r="F55" s="6"/>
      <c r="G55" s="6"/>
      <c r="H55" s="6"/>
      <c r="I55" s="6"/>
    </row>
    <row r="56" spans="1:9" x14ac:dyDescent="0.25">
      <c r="A56" s="52"/>
      <c r="B56" s="58"/>
      <c r="C56" s="22" t="s">
        <v>104</v>
      </c>
      <c r="D56" s="6"/>
      <c r="E56" s="6"/>
      <c r="F56" s="6"/>
      <c r="G56" s="6"/>
      <c r="H56" s="6"/>
      <c r="I56" s="6"/>
    </row>
    <row r="57" spans="1:9" ht="19.5" customHeight="1" x14ac:dyDescent="0.25">
      <c r="A57" s="50" t="s">
        <v>38</v>
      </c>
      <c r="B57" s="58" t="s">
        <v>39</v>
      </c>
      <c r="C57" s="22" t="s">
        <v>98</v>
      </c>
      <c r="D57" s="6">
        <f>D62+D63+D61+D60+D59</f>
        <v>1492.5</v>
      </c>
      <c r="E57" s="6">
        <f>E62+E63+E61+E60+E59</f>
        <v>0</v>
      </c>
      <c r="F57" s="6">
        <f>F62+F63+F61+F60+F59</f>
        <v>0</v>
      </c>
      <c r="G57" s="6">
        <f>G62+G63+G61+G60+G59</f>
        <v>0</v>
      </c>
      <c r="H57" s="6">
        <f>H62+H63+H61+H60+H59</f>
        <v>0</v>
      </c>
      <c r="I57" s="6">
        <f>SUM(D57:H57)</f>
        <v>1492.5</v>
      </c>
    </row>
    <row r="58" spans="1:9" x14ac:dyDescent="0.25">
      <c r="A58" s="51"/>
      <c r="B58" s="58"/>
      <c r="C58" s="22" t="s">
        <v>99</v>
      </c>
      <c r="D58" s="6"/>
      <c r="E58" s="6"/>
      <c r="F58" s="6"/>
      <c r="G58" s="6"/>
      <c r="H58" s="6"/>
      <c r="I58" s="6"/>
    </row>
    <row r="59" spans="1:9" x14ac:dyDescent="0.25">
      <c r="A59" s="51"/>
      <c r="B59" s="58"/>
      <c r="C59" s="22" t="s">
        <v>100</v>
      </c>
      <c r="D59" s="6"/>
      <c r="E59" s="6"/>
      <c r="F59" s="6"/>
      <c r="G59" s="6"/>
      <c r="H59" s="6"/>
      <c r="I59" s="6"/>
    </row>
    <row r="60" spans="1:9" x14ac:dyDescent="0.25">
      <c r="A60" s="51"/>
      <c r="B60" s="58"/>
      <c r="C60" s="22" t="s">
        <v>101</v>
      </c>
      <c r="D60" s="6"/>
      <c r="E60" s="6"/>
      <c r="F60" s="6"/>
      <c r="G60" s="6"/>
      <c r="H60" s="6"/>
      <c r="I60" s="6"/>
    </row>
    <row r="61" spans="1:9" x14ac:dyDescent="0.25">
      <c r="A61" s="51"/>
      <c r="B61" s="58"/>
      <c r="C61" s="22" t="s">
        <v>102</v>
      </c>
      <c r="D61" s="6"/>
      <c r="E61" s="6"/>
      <c r="F61" s="6"/>
      <c r="G61" s="6"/>
      <c r="H61" s="6"/>
      <c r="I61" s="6"/>
    </row>
    <row r="62" spans="1:9" x14ac:dyDescent="0.25">
      <c r="A62" s="51"/>
      <c r="B62" s="58"/>
      <c r="C62" s="22" t="s">
        <v>103</v>
      </c>
      <c r="D62" s="6">
        <f>'[1]Приложение 1'!H32</f>
        <v>1492.5</v>
      </c>
      <c r="E62" s="6">
        <v>0</v>
      </c>
      <c r="F62" s="6">
        <v>0</v>
      </c>
      <c r="G62" s="6">
        <v>0</v>
      </c>
      <c r="H62" s="6">
        <v>0</v>
      </c>
      <c r="I62" s="6">
        <f>SUM(D62:H62)</f>
        <v>1492.5</v>
      </c>
    </row>
    <row r="63" spans="1:9" ht="24" customHeight="1" x14ac:dyDescent="0.25">
      <c r="A63" s="52"/>
      <c r="B63" s="58"/>
      <c r="C63" s="22" t="s">
        <v>104</v>
      </c>
      <c r="D63" s="6"/>
      <c r="E63" s="6"/>
      <c r="F63" s="6"/>
      <c r="G63" s="6"/>
      <c r="H63" s="6"/>
      <c r="I63" s="6"/>
    </row>
    <row r="64" spans="1:9" x14ac:dyDescent="0.25">
      <c r="A64" s="50" t="s">
        <v>41</v>
      </c>
      <c r="B64" s="58" t="s">
        <v>42</v>
      </c>
      <c r="C64" s="22" t="s">
        <v>98</v>
      </c>
      <c r="D64" s="6">
        <f>D69+D70+D68+D67+D66</f>
        <v>5000</v>
      </c>
      <c r="E64" s="6">
        <f>E69+E70+E68+E67+E66</f>
        <v>0</v>
      </c>
      <c r="F64" s="6">
        <f>F69+F70+F68+F67+F66</f>
        <v>0</v>
      </c>
      <c r="G64" s="6">
        <f>G69+G70+G68+G67+G66</f>
        <v>0</v>
      </c>
      <c r="H64" s="6">
        <f>H69+H70+H68+H67+H66</f>
        <v>0</v>
      </c>
      <c r="I64" s="6">
        <f>SUM(D64:H64)</f>
        <v>5000</v>
      </c>
    </row>
    <row r="65" spans="1:9" x14ac:dyDescent="0.25">
      <c r="A65" s="51"/>
      <c r="B65" s="58"/>
      <c r="C65" s="22" t="s">
        <v>99</v>
      </c>
      <c r="D65" s="6"/>
      <c r="E65" s="6"/>
      <c r="F65" s="6"/>
      <c r="G65" s="6"/>
      <c r="H65" s="6"/>
      <c r="I65" s="6"/>
    </row>
    <row r="66" spans="1:9" x14ac:dyDescent="0.25">
      <c r="A66" s="51"/>
      <c r="B66" s="58"/>
      <c r="C66" s="22" t="s">
        <v>100</v>
      </c>
      <c r="D66" s="6"/>
      <c r="E66" s="6"/>
      <c r="F66" s="6"/>
      <c r="G66" s="6"/>
      <c r="H66" s="6"/>
      <c r="I66" s="6"/>
    </row>
    <row r="67" spans="1:9" x14ac:dyDescent="0.25">
      <c r="A67" s="51"/>
      <c r="B67" s="58"/>
      <c r="C67" s="22" t="s">
        <v>101</v>
      </c>
      <c r="D67" s="6">
        <v>5000</v>
      </c>
      <c r="E67" s="6">
        <v>0</v>
      </c>
      <c r="F67" s="6">
        <v>0</v>
      </c>
      <c r="G67" s="6">
        <v>0</v>
      </c>
      <c r="H67" s="6">
        <v>0</v>
      </c>
      <c r="I67" s="6">
        <f>SUM(D67:H67)</f>
        <v>5000</v>
      </c>
    </row>
    <row r="68" spans="1:9" x14ac:dyDescent="0.25">
      <c r="A68" s="51"/>
      <c r="B68" s="58"/>
      <c r="C68" s="22" t="s">
        <v>102</v>
      </c>
      <c r="D68" s="6"/>
      <c r="E68" s="6"/>
      <c r="F68" s="6"/>
      <c r="G68" s="6"/>
      <c r="H68" s="6"/>
      <c r="I68" s="6"/>
    </row>
    <row r="69" spans="1:9" x14ac:dyDescent="0.25">
      <c r="A69" s="51"/>
      <c r="B69" s="58"/>
      <c r="C69" s="22" t="s">
        <v>103</v>
      </c>
      <c r="D69" s="6"/>
      <c r="E69" s="20"/>
      <c r="F69" s="20"/>
      <c r="G69" s="20"/>
      <c r="H69" s="20"/>
      <c r="I69" s="6"/>
    </row>
    <row r="70" spans="1:9" x14ac:dyDescent="0.25">
      <c r="A70" s="52"/>
      <c r="B70" s="58"/>
      <c r="C70" s="22" t="s">
        <v>104</v>
      </c>
      <c r="D70" s="6"/>
      <c r="E70" s="6"/>
      <c r="F70" s="6"/>
      <c r="G70" s="6"/>
      <c r="H70" s="6"/>
      <c r="I70" s="6"/>
    </row>
    <row r="71" spans="1:9" x14ac:dyDescent="0.25">
      <c r="A71" s="50" t="s">
        <v>44</v>
      </c>
      <c r="B71" s="58" t="s">
        <v>105</v>
      </c>
      <c r="C71" s="22" t="s">
        <v>98</v>
      </c>
      <c r="D71" s="6">
        <f>D76+D77+D75+D74+D73</f>
        <v>0</v>
      </c>
      <c r="E71" s="6">
        <f>E76+E77+E75+E74+E73</f>
        <v>22</v>
      </c>
      <c r="F71" s="6">
        <f>F76+F77+F75+F74+F73</f>
        <v>177.87</v>
      </c>
      <c r="G71" s="6">
        <f>G76+G77+G75+G74+G73</f>
        <v>18</v>
      </c>
      <c r="H71" s="6">
        <f>H76+H77+H75+H74+H73</f>
        <v>18</v>
      </c>
      <c r="I71" s="6">
        <f>SUM(D71:H71)</f>
        <v>235.87</v>
      </c>
    </row>
    <row r="72" spans="1:9" x14ac:dyDescent="0.25">
      <c r="A72" s="51"/>
      <c r="B72" s="58"/>
      <c r="C72" s="22" t="s">
        <v>99</v>
      </c>
      <c r="D72" s="6"/>
      <c r="E72" s="6"/>
      <c r="F72" s="6"/>
      <c r="G72" s="6"/>
      <c r="H72" s="6"/>
      <c r="I72" s="6"/>
    </row>
    <row r="73" spans="1:9" x14ac:dyDescent="0.25">
      <c r="A73" s="51"/>
      <c r="B73" s="58"/>
      <c r="C73" s="22" t="s">
        <v>100</v>
      </c>
      <c r="D73" s="6"/>
      <c r="E73" s="6"/>
      <c r="F73" s="6"/>
      <c r="G73" s="6"/>
      <c r="H73" s="6"/>
      <c r="I73" s="6"/>
    </row>
    <row r="74" spans="1:9" x14ac:dyDescent="0.25">
      <c r="A74" s="51"/>
      <c r="B74" s="58"/>
      <c r="C74" s="22" t="s">
        <v>101</v>
      </c>
      <c r="D74" s="6"/>
      <c r="E74" s="6"/>
      <c r="F74" s="6"/>
      <c r="G74" s="6"/>
      <c r="H74" s="6"/>
      <c r="I74" s="6"/>
    </row>
    <row r="75" spans="1:9" x14ac:dyDescent="0.25">
      <c r="A75" s="51"/>
      <c r="B75" s="58"/>
      <c r="C75" s="22" t="s">
        <v>102</v>
      </c>
      <c r="D75" s="6"/>
      <c r="E75" s="6"/>
      <c r="F75" s="6"/>
      <c r="G75" s="6"/>
      <c r="H75" s="6"/>
      <c r="I75" s="6"/>
    </row>
    <row r="76" spans="1:9" x14ac:dyDescent="0.25">
      <c r="A76" s="51"/>
      <c r="B76" s="58"/>
      <c r="C76" s="22" t="s">
        <v>103</v>
      </c>
      <c r="D76" s="6">
        <f>'[1]Приложение 1'!H38</f>
        <v>0</v>
      </c>
      <c r="E76" s="6">
        <f>'[1]Приложение 1'!I38</f>
        <v>22</v>
      </c>
      <c r="F76" s="6">
        <f>'[1]Приложение 1'!J38</f>
        <v>177.87</v>
      </c>
      <c r="G76" s="6">
        <f>'[1]Приложение 1'!K38</f>
        <v>18</v>
      </c>
      <c r="H76" s="6">
        <f>'[1]Приложение 1'!L38</f>
        <v>18</v>
      </c>
      <c r="I76" s="6">
        <f>SUM(D76:H76)</f>
        <v>235.87</v>
      </c>
    </row>
    <row r="77" spans="1:9" x14ac:dyDescent="0.25">
      <c r="A77" s="52"/>
      <c r="B77" s="58"/>
      <c r="C77" s="22" t="s">
        <v>104</v>
      </c>
      <c r="D77" s="6"/>
      <c r="E77" s="6"/>
      <c r="F77" s="6"/>
      <c r="G77" s="6"/>
      <c r="H77" s="6"/>
      <c r="I77" s="6"/>
    </row>
    <row r="78" spans="1:9" x14ac:dyDescent="0.25">
      <c r="A78" s="50" t="s">
        <v>47</v>
      </c>
      <c r="B78" s="58" t="s">
        <v>48</v>
      </c>
      <c r="C78" s="22" t="s">
        <v>98</v>
      </c>
      <c r="D78" s="6">
        <f>D83+D84+D82+D81+D80</f>
        <v>0</v>
      </c>
      <c r="E78" s="6">
        <f>E83+E84+E82+E81+E80</f>
        <v>11615.3</v>
      </c>
      <c r="F78" s="6">
        <f>F83+F84+F82+F81+F80</f>
        <v>13079.4</v>
      </c>
      <c r="G78" s="6">
        <f>G83+G84+G82+G81+G80</f>
        <v>0</v>
      </c>
      <c r="H78" s="6">
        <f>H83+H84+H82+H81+H80</f>
        <v>0</v>
      </c>
      <c r="I78" s="6">
        <f>SUM(D78:H78)</f>
        <v>24694.699999999997</v>
      </c>
    </row>
    <row r="79" spans="1:9" x14ac:dyDescent="0.25">
      <c r="A79" s="51"/>
      <c r="B79" s="58"/>
      <c r="C79" s="22" t="s">
        <v>99</v>
      </c>
      <c r="D79" s="6"/>
      <c r="E79" s="6"/>
      <c r="F79" s="6"/>
      <c r="G79" s="6"/>
      <c r="H79" s="6"/>
      <c r="I79" s="6"/>
    </row>
    <row r="80" spans="1:9" x14ac:dyDescent="0.25">
      <c r="A80" s="51"/>
      <c r="B80" s="58"/>
      <c r="C80" s="22" t="s">
        <v>100</v>
      </c>
      <c r="D80" s="6"/>
      <c r="E80" s="6"/>
      <c r="F80" s="6"/>
      <c r="G80" s="6"/>
      <c r="H80" s="6"/>
      <c r="I80" s="6"/>
    </row>
    <row r="81" spans="1:9" x14ac:dyDescent="0.25">
      <c r="A81" s="51"/>
      <c r="B81" s="58"/>
      <c r="C81" s="22" t="s">
        <v>101</v>
      </c>
      <c r="D81" s="6">
        <f>'[1]Приложение 1'!H41</f>
        <v>0</v>
      </c>
      <c r="E81" s="6">
        <f>'[1]Приложение 1'!I41</f>
        <v>11615.3</v>
      </c>
      <c r="F81" s="6">
        <f>'[1]Приложение 1'!J41</f>
        <v>13079.4</v>
      </c>
      <c r="G81" s="6">
        <f>'[1]Приложение 1'!K41</f>
        <v>0</v>
      </c>
      <c r="H81" s="6">
        <f>'[1]Приложение 1'!L41</f>
        <v>0</v>
      </c>
      <c r="I81" s="6">
        <f>SUM(D81:H81)</f>
        <v>24694.699999999997</v>
      </c>
    </row>
    <row r="82" spans="1:9" x14ac:dyDescent="0.25">
      <c r="A82" s="51"/>
      <c r="B82" s="58"/>
      <c r="C82" s="22" t="s">
        <v>102</v>
      </c>
      <c r="D82" s="6"/>
      <c r="E82" s="6"/>
      <c r="F82" s="6"/>
      <c r="G82" s="6"/>
      <c r="H82" s="6"/>
      <c r="I82" s="6"/>
    </row>
    <row r="83" spans="1:9" x14ac:dyDescent="0.25">
      <c r="A83" s="51"/>
      <c r="B83" s="58"/>
      <c r="C83" s="22" t="s">
        <v>103</v>
      </c>
      <c r="D83" s="6"/>
      <c r="E83" s="6"/>
      <c r="F83" s="6"/>
      <c r="G83" s="6"/>
      <c r="H83" s="6"/>
      <c r="I83" s="6"/>
    </row>
    <row r="84" spans="1:9" x14ac:dyDescent="0.25">
      <c r="A84" s="52"/>
      <c r="B84" s="58"/>
      <c r="C84" s="22" t="s">
        <v>104</v>
      </c>
      <c r="D84" s="6"/>
      <c r="E84" s="6"/>
      <c r="F84" s="6"/>
      <c r="G84" s="6"/>
      <c r="H84" s="6"/>
      <c r="I84" s="6"/>
    </row>
    <row r="85" spans="1:9" x14ac:dyDescent="0.25">
      <c r="A85" s="50" t="s">
        <v>50</v>
      </c>
      <c r="B85" s="58" t="s">
        <v>51</v>
      </c>
      <c r="C85" s="22" t="s">
        <v>98</v>
      </c>
      <c r="D85" s="6">
        <f>D90+D91+D89+D88+D87</f>
        <v>0</v>
      </c>
      <c r="E85" s="6">
        <f>E90+E91+E89+E88+E87</f>
        <v>1161.7</v>
      </c>
      <c r="F85" s="6">
        <f>F90+F91+F89+F88+F87</f>
        <v>948.59</v>
      </c>
      <c r="G85" s="6">
        <f>G90+G91+G89+G88+G87</f>
        <v>1500</v>
      </c>
      <c r="H85" s="6">
        <f>H90+H91+H89+H88+H87</f>
        <v>1500</v>
      </c>
      <c r="I85" s="6">
        <f>SUM(D85:H85)</f>
        <v>5110.29</v>
      </c>
    </row>
    <row r="86" spans="1:9" x14ac:dyDescent="0.25">
      <c r="A86" s="51"/>
      <c r="B86" s="58"/>
      <c r="C86" s="22" t="s">
        <v>99</v>
      </c>
      <c r="D86" s="6"/>
      <c r="E86" s="6"/>
      <c r="F86" s="6"/>
      <c r="G86" s="6"/>
      <c r="H86" s="6"/>
      <c r="I86" s="6"/>
    </row>
    <row r="87" spans="1:9" x14ac:dyDescent="0.25">
      <c r="A87" s="51"/>
      <c r="B87" s="58"/>
      <c r="C87" s="22" t="s">
        <v>100</v>
      </c>
      <c r="D87" s="6"/>
      <c r="E87" s="6"/>
      <c r="F87" s="6"/>
      <c r="G87" s="6"/>
      <c r="H87" s="6"/>
      <c r="I87" s="6"/>
    </row>
    <row r="88" spans="1:9" x14ac:dyDescent="0.25">
      <c r="A88" s="51"/>
      <c r="B88" s="58"/>
      <c r="C88" s="22" t="s">
        <v>101</v>
      </c>
      <c r="D88" s="6"/>
      <c r="E88" s="6"/>
      <c r="F88" s="6"/>
      <c r="G88" s="6"/>
      <c r="H88" s="6"/>
      <c r="I88" s="6"/>
    </row>
    <row r="89" spans="1:9" x14ac:dyDescent="0.25">
      <c r="A89" s="51"/>
      <c r="B89" s="58"/>
      <c r="C89" s="22" t="s">
        <v>102</v>
      </c>
      <c r="D89" s="6"/>
      <c r="E89" s="6"/>
      <c r="F89" s="6"/>
      <c r="G89" s="6"/>
      <c r="H89" s="6"/>
      <c r="I89" s="6"/>
    </row>
    <row r="90" spans="1:9" x14ac:dyDescent="0.25">
      <c r="A90" s="51"/>
      <c r="B90" s="58"/>
      <c r="C90" s="22" t="s">
        <v>103</v>
      </c>
      <c r="D90" s="6">
        <f>'[1]Приложение 1'!H44</f>
        <v>0</v>
      </c>
      <c r="E90" s="6">
        <f>'[1]Приложение 1'!I44</f>
        <v>1161.7</v>
      </c>
      <c r="F90" s="6">
        <f>'[1]Приложение 1'!J44</f>
        <v>948.59</v>
      </c>
      <c r="G90" s="6">
        <f>'[1]Приложение 1'!K44</f>
        <v>1500</v>
      </c>
      <c r="H90" s="6">
        <f>'[1]Приложение 1'!L44</f>
        <v>1500</v>
      </c>
      <c r="I90" s="6">
        <f>SUM(D90:H90)</f>
        <v>5110.29</v>
      </c>
    </row>
    <row r="91" spans="1:9" x14ac:dyDescent="0.25">
      <c r="A91" s="52"/>
      <c r="B91" s="58"/>
      <c r="C91" s="22" t="s">
        <v>104</v>
      </c>
      <c r="D91" s="6"/>
      <c r="E91" s="6"/>
      <c r="F91" s="6"/>
      <c r="G91" s="6"/>
      <c r="H91" s="6"/>
      <c r="I91" s="6"/>
    </row>
    <row r="92" spans="1:9" x14ac:dyDescent="0.25">
      <c r="A92" s="50" t="s">
        <v>53</v>
      </c>
      <c r="B92" s="58" t="s">
        <v>54</v>
      </c>
      <c r="C92" s="22" t="s">
        <v>98</v>
      </c>
      <c r="D92" s="6">
        <f>D97+D98+D96+D95+D94</f>
        <v>0</v>
      </c>
      <c r="E92" s="6">
        <f>E97+E98+E96+E95+E94</f>
        <v>139.91999999999999</v>
      </c>
      <c r="F92" s="6">
        <f>F97+F98+F96+F95+F94</f>
        <v>0</v>
      </c>
      <c r="G92" s="6">
        <f>G97+G98+G96+G95+G94</f>
        <v>0</v>
      </c>
      <c r="H92" s="6">
        <f>H97+H98+H96+H95+H94</f>
        <v>0</v>
      </c>
      <c r="I92" s="6">
        <f>SUM(D92:H92)</f>
        <v>139.91999999999999</v>
      </c>
    </row>
    <row r="93" spans="1:9" x14ac:dyDescent="0.25">
      <c r="A93" s="51"/>
      <c r="B93" s="58"/>
      <c r="C93" s="22" t="s">
        <v>99</v>
      </c>
      <c r="D93" s="6"/>
      <c r="E93" s="6"/>
      <c r="F93" s="6"/>
      <c r="G93" s="6"/>
      <c r="H93" s="6"/>
      <c r="I93" s="6"/>
    </row>
    <row r="94" spans="1:9" x14ac:dyDescent="0.25">
      <c r="A94" s="51"/>
      <c r="B94" s="58"/>
      <c r="C94" s="22" t="s">
        <v>100</v>
      </c>
      <c r="D94" s="6"/>
      <c r="E94" s="6"/>
      <c r="F94" s="6"/>
      <c r="G94" s="6"/>
      <c r="H94" s="6"/>
      <c r="I94" s="6"/>
    </row>
    <row r="95" spans="1:9" x14ac:dyDescent="0.25">
      <c r="A95" s="51"/>
      <c r="B95" s="58"/>
      <c r="C95" s="22" t="s">
        <v>101</v>
      </c>
      <c r="D95" s="6"/>
      <c r="E95" s="6"/>
      <c r="F95" s="6"/>
      <c r="G95" s="6"/>
      <c r="H95" s="6"/>
      <c r="I95" s="6"/>
    </row>
    <row r="96" spans="1:9" x14ac:dyDescent="0.25">
      <c r="A96" s="51"/>
      <c r="B96" s="58"/>
      <c r="C96" s="22" t="s">
        <v>102</v>
      </c>
      <c r="D96" s="6"/>
      <c r="E96" s="6"/>
      <c r="F96" s="6"/>
      <c r="G96" s="6"/>
      <c r="H96" s="6"/>
      <c r="I96" s="6"/>
    </row>
    <row r="97" spans="1:9" x14ac:dyDescent="0.25">
      <c r="A97" s="51"/>
      <c r="B97" s="58"/>
      <c r="C97" s="22" t="s">
        <v>103</v>
      </c>
      <c r="D97" s="6">
        <f>'[1]Приложение 1'!H47</f>
        <v>0</v>
      </c>
      <c r="E97" s="6">
        <f>'[1]Приложение 1'!I47</f>
        <v>139.91999999999999</v>
      </c>
      <c r="F97" s="6">
        <f>'[1]Приложение 1'!J47</f>
        <v>0</v>
      </c>
      <c r="G97" s="6">
        <f>'[1]Приложение 1'!K47</f>
        <v>0</v>
      </c>
      <c r="H97" s="6">
        <f>'[1]Приложение 1'!L47</f>
        <v>0</v>
      </c>
      <c r="I97" s="6">
        <f>SUM(D97:H97)</f>
        <v>139.91999999999999</v>
      </c>
    </row>
    <row r="98" spans="1:9" x14ac:dyDescent="0.25">
      <c r="A98" s="52"/>
      <c r="B98" s="58"/>
      <c r="C98" s="22" t="s">
        <v>104</v>
      </c>
      <c r="D98" s="6"/>
      <c r="E98" s="6"/>
      <c r="F98" s="6"/>
      <c r="G98" s="6"/>
      <c r="H98" s="6"/>
      <c r="I98" s="6"/>
    </row>
    <row r="99" spans="1:9" x14ac:dyDescent="0.25">
      <c r="A99" s="50" t="s">
        <v>56</v>
      </c>
      <c r="B99" s="58" t="s">
        <v>57</v>
      </c>
      <c r="C99" s="22" t="s">
        <v>98</v>
      </c>
      <c r="D99" s="6">
        <f>D104+D105+D103+D102+D101</f>
        <v>0</v>
      </c>
      <c r="E99" s="6">
        <f>E104+E105+E103+E102+E101</f>
        <v>1924.14</v>
      </c>
      <c r="F99" s="6">
        <f>F104+F105+F103+F102+F101</f>
        <v>0</v>
      </c>
      <c r="G99" s="6">
        <f>G104+G105+G103+G102+G101</f>
        <v>0</v>
      </c>
      <c r="H99" s="6">
        <f>H104+H105+H103+H102+H101</f>
        <v>0</v>
      </c>
      <c r="I99" s="6">
        <f>SUM(D99:H99)</f>
        <v>1924.14</v>
      </c>
    </row>
    <row r="100" spans="1:9" x14ac:dyDescent="0.25">
      <c r="A100" s="51"/>
      <c r="B100" s="58"/>
      <c r="C100" s="22" t="s">
        <v>99</v>
      </c>
      <c r="D100" s="6"/>
      <c r="E100" s="6"/>
      <c r="F100" s="6"/>
      <c r="G100" s="6"/>
      <c r="H100" s="6"/>
      <c r="I100" s="6"/>
    </row>
    <row r="101" spans="1:9" x14ac:dyDescent="0.25">
      <c r="A101" s="51"/>
      <c r="B101" s="58"/>
      <c r="C101" s="22" t="s">
        <v>100</v>
      </c>
      <c r="D101" s="6"/>
      <c r="E101" s="6"/>
      <c r="F101" s="6"/>
      <c r="G101" s="6"/>
      <c r="H101" s="6"/>
      <c r="I101" s="6"/>
    </row>
    <row r="102" spans="1:9" x14ac:dyDescent="0.25">
      <c r="A102" s="51"/>
      <c r="B102" s="58"/>
      <c r="C102" s="22" t="s">
        <v>101</v>
      </c>
      <c r="D102" s="6"/>
      <c r="E102" s="6"/>
      <c r="F102" s="6"/>
      <c r="G102" s="6"/>
      <c r="H102" s="6"/>
      <c r="I102" s="6"/>
    </row>
    <row r="103" spans="1:9" x14ac:dyDescent="0.25">
      <c r="A103" s="51"/>
      <c r="B103" s="58"/>
      <c r="C103" s="22" t="s">
        <v>102</v>
      </c>
      <c r="D103" s="6"/>
      <c r="E103" s="6"/>
      <c r="F103" s="6"/>
      <c r="G103" s="6"/>
      <c r="H103" s="6"/>
      <c r="I103" s="6"/>
    </row>
    <row r="104" spans="1:9" x14ac:dyDescent="0.25">
      <c r="A104" s="51"/>
      <c r="B104" s="58"/>
      <c r="C104" s="22" t="s">
        <v>103</v>
      </c>
      <c r="D104" s="6">
        <f>'[1]Приложение 1'!H50</f>
        <v>0</v>
      </c>
      <c r="E104" s="6">
        <f>'[1]Приложение 1'!I50</f>
        <v>1924.14</v>
      </c>
      <c r="F104" s="6">
        <f>'[1]Приложение 1'!J50</f>
        <v>0</v>
      </c>
      <c r="G104" s="6">
        <f>'[1]Приложение 1'!K50</f>
        <v>0</v>
      </c>
      <c r="H104" s="6">
        <f>'[1]Приложение 1'!L50</f>
        <v>0</v>
      </c>
      <c r="I104" s="6">
        <f>SUM(D104:H104)</f>
        <v>1924.14</v>
      </c>
    </row>
    <row r="105" spans="1:9" x14ac:dyDescent="0.25">
      <c r="A105" s="52"/>
      <c r="B105" s="58"/>
      <c r="C105" s="22" t="s">
        <v>104</v>
      </c>
      <c r="D105" s="6"/>
      <c r="E105" s="6"/>
      <c r="F105" s="6"/>
      <c r="G105" s="6"/>
      <c r="H105" s="6"/>
      <c r="I105" s="6"/>
    </row>
    <row r="106" spans="1:9" x14ac:dyDescent="0.25">
      <c r="A106" s="50" t="s">
        <v>59</v>
      </c>
      <c r="B106" s="58" t="s">
        <v>60</v>
      </c>
      <c r="C106" s="22" t="s">
        <v>98</v>
      </c>
      <c r="D106" s="6">
        <f>D111+D112+D110+D109+D108</f>
        <v>0</v>
      </c>
      <c r="E106" s="6">
        <f>E111+E112+E110+E109+E108</f>
        <v>0</v>
      </c>
      <c r="F106" s="6">
        <f>F111+F112+F110+F109+F108</f>
        <v>426.15</v>
      </c>
      <c r="G106" s="6">
        <f>G111+G112+G110+G109+G108</f>
        <v>0</v>
      </c>
      <c r="H106" s="6">
        <f>H111+H112+H110+H109+H108</f>
        <v>0</v>
      </c>
      <c r="I106" s="6">
        <f>SUM(D106:H106)</f>
        <v>426.15</v>
      </c>
    </row>
    <row r="107" spans="1:9" x14ac:dyDescent="0.25">
      <c r="A107" s="51"/>
      <c r="B107" s="58"/>
      <c r="C107" s="22" t="s">
        <v>99</v>
      </c>
      <c r="D107" s="6"/>
      <c r="E107" s="6"/>
      <c r="F107" s="6"/>
      <c r="G107" s="6"/>
      <c r="H107" s="6"/>
      <c r="I107" s="6"/>
    </row>
    <row r="108" spans="1:9" x14ac:dyDescent="0.25">
      <c r="A108" s="51"/>
      <c r="B108" s="58"/>
      <c r="C108" s="22" t="s">
        <v>100</v>
      </c>
      <c r="D108" s="6"/>
      <c r="E108" s="6"/>
      <c r="F108" s="6"/>
      <c r="G108" s="6"/>
      <c r="H108" s="6"/>
      <c r="I108" s="6"/>
    </row>
    <row r="109" spans="1:9" x14ac:dyDescent="0.25">
      <c r="A109" s="51"/>
      <c r="B109" s="58"/>
      <c r="C109" s="22" t="s">
        <v>101</v>
      </c>
      <c r="D109" s="6"/>
      <c r="E109" s="6"/>
      <c r="F109" s="6"/>
      <c r="G109" s="6"/>
      <c r="H109" s="6"/>
      <c r="I109" s="6"/>
    </row>
    <row r="110" spans="1:9" x14ac:dyDescent="0.25">
      <c r="A110" s="51"/>
      <c r="B110" s="58"/>
      <c r="C110" s="22" t="s">
        <v>102</v>
      </c>
      <c r="D110" s="6"/>
      <c r="E110" s="6"/>
      <c r="F110" s="6"/>
      <c r="G110" s="6"/>
      <c r="H110" s="6"/>
      <c r="I110" s="6"/>
    </row>
    <row r="111" spans="1:9" x14ac:dyDescent="0.25">
      <c r="A111" s="51"/>
      <c r="B111" s="58"/>
      <c r="C111" s="22" t="s">
        <v>103</v>
      </c>
      <c r="D111" s="6">
        <f>'[1]Приложение 1'!H53</f>
        <v>0</v>
      </c>
      <c r="E111" s="6">
        <f>'[1]Приложение 1'!I53</f>
        <v>0</v>
      </c>
      <c r="F111" s="6">
        <f>'[1]Приложение 1'!J53</f>
        <v>426.15</v>
      </c>
      <c r="G111" s="6">
        <f>'[1]Приложение 1'!K53</f>
        <v>0</v>
      </c>
      <c r="H111" s="6">
        <f>'[1]Приложение 1'!L53</f>
        <v>0</v>
      </c>
      <c r="I111" s="6">
        <f>SUM(D111:H111)</f>
        <v>426.15</v>
      </c>
    </row>
    <row r="112" spans="1:9" x14ac:dyDescent="0.25">
      <c r="A112" s="52"/>
      <c r="B112" s="58"/>
      <c r="C112" s="22" t="s">
        <v>104</v>
      </c>
      <c r="D112" s="6"/>
      <c r="E112" s="6"/>
      <c r="F112" s="6"/>
      <c r="G112" s="6"/>
      <c r="H112" s="6"/>
      <c r="I112" s="6"/>
    </row>
    <row r="113" spans="1:9" x14ac:dyDescent="0.25">
      <c r="A113" s="50" t="s">
        <v>62</v>
      </c>
      <c r="B113" s="58" t="s">
        <v>63</v>
      </c>
      <c r="C113" s="22" t="s">
        <v>98</v>
      </c>
      <c r="D113" s="6">
        <f>D118+D119+D117+D116+D115</f>
        <v>0</v>
      </c>
      <c r="E113" s="6">
        <f>E118+E119+E117+E116+E115</f>
        <v>0</v>
      </c>
      <c r="F113" s="6">
        <f>F118+F119+F117+F116+F115</f>
        <v>2732.3</v>
      </c>
      <c r="G113" s="6">
        <f>G118+G119+G117+G116+G115</f>
        <v>0</v>
      </c>
      <c r="H113" s="6">
        <f>H118+H119+H117+H116+H115</f>
        <v>0</v>
      </c>
      <c r="I113" s="6">
        <f>SUM(D113:H113)</f>
        <v>2732.3</v>
      </c>
    </row>
    <row r="114" spans="1:9" x14ac:dyDescent="0.25">
      <c r="A114" s="51"/>
      <c r="B114" s="58"/>
      <c r="C114" s="22" t="s">
        <v>99</v>
      </c>
      <c r="D114" s="6"/>
      <c r="E114" s="6"/>
      <c r="F114" s="6"/>
      <c r="G114" s="6"/>
      <c r="H114" s="6"/>
      <c r="I114" s="6"/>
    </row>
    <row r="115" spans="1:9" x14ac:dyDescent="0.25">
      <c r="A115" s="51"/>
      <c r="B115" s="58"/>
      <c r="C115" s="22" t="s">
        <v>100</v>
      </c>
      <c r="D115" s="6"/>
      <c r="E115" s="6"/>
      <c r="F115" s="6"/>
      <c r="G115" s="6"/>
      <c r="H115" s="6"/>
      <c r="I115" s="6"/>
    </row>
    <row r="116" spans="1:9" x14ac:dyDescent="0.25">
      <c r="A116" s="51"/>
      <c r="B116" s="58"/>
      <c r="C116" s="22" t="s">
        <v>101</v>
      </c>
      <c r="D116" s="6">
        <f>'[1]Приложение 1'!H54</f>
        <v>0</v>
      </c>
      <c r="E116" s="6">
        <f>'[1]Приложение 1'!I54</f>
        <v>0</v>
      </c>
      <c r="F116" s="6">
        <f>'[1]Приложение 1'!J54</f>
        <v>2732.3</v>
      </c>
      <c r="G116" s="6">
        <f>'[1]Приложение 1'!K54</f>
        <v>0</v>
      </c>
      <c r="H116" s="6">
        <f>'[1]Приложение 1'!L54</f>
        <v>0</v>
      </c>
      <c r="I116" s="6">
        <f>SUM(D116:H116)</f>
        <v>2732.3</v>
      </c>
    </row>
    <row r="117" spans="1:9" x14ac:dyDescent="0.25">
      <c r="A117" s="51"/>
      <c r="B117" s="58"/>
      <c r="C117" s="22" t="s">
        <v>102</v>
      </c>
      <c r="D117" s="6"/>
      <c r="E117" s="6"/>
      <c r="F117" s="6"/>
      <c r="G117" s="6"/>
      <c r="H117" s="6"/>
      <c r="I117" s="6"/>
    </row>
    <row r="118" spans="1:9" x14ac:dyDescent="0.25">
      <c r="A118" s="51"/>
      <c r="B118" s="58"/>
      <c r="C118" s="22" t="s">
        <v>103</v>
      </c>
      <c r="D118" s="6"/>
      <c r="E118" s="6"/>
      <c r="F118" s="6"/>
      <c r="G118" s="6"/>
      <c r="H118" s="6"/>
      <c r="I118" s="6"/>
    </row>
    <row r="119" spans="1:9" x14ac:dyDescent="0.25">
      <c r="A119" s="52"/>
      <c r="B119" s="58"/>
      <c r="C119" s="22" t="s">
        <v>104</v>
      </c>
      <c r="D119" s="6"/>
      <c r="E119" s="6"/>
      <c r="F119" s="6"/>
      <c r="G119" s="6"/>
      <c r="H119" s="6"/>
      <c r="I119" s="6"/>
    </row>
    <row r="120" spans="1:9" ht="15" customHeight="1" x14ac:dyDescent="0.25">
      <c r="A120" s="50" t="s">
        <v>65</v>
      </c>
      <c r="B120" s="50" t="s">
        <v>66</v>
      </c>
      <c r="C120" s="22" t="s">
        <v>98</v>
      </c>
      <c r="D120" s="6">
        <f>SUM(D122:D126)</f>
        <v>10895.669999999998</v>
      </c>
      <c r="E120" s="6">
        <f>SUM(E122:E126)</f>
        <v>17031.05</v>
      </c>
      <c r="F120" s="6">
        <f>SUM(F122:F126)</f>
        <v>19672.650000000001</v>
      </c>
      <c r="G120" s="6">
        <f>SUM(G122:G126)</f>
        <v>19393.29</v>
      </c>
      <c r="H120" s="6">
        <f>SUM(H122:H126)</f>
        <v>19800.990000000002</v>
      </c>
      <c r="I120" s="6">
        <f>SUM(D120:H120)</f>
        <v>86793.650000000009</v>
      </c>
    </row>
    <row r="121" spans="1:9" x14ac:dyDescent="0.25">
      <c r="A121" s="51"/>
      <c r="B121" s="51"/>
      <c r="C121" s="22" t="s">
        <v>99</v>
      </c>
      <c r="D121" s="6"/>
      <c r="E121" s="6"/>
      <c r="F121" s="6"/>
      <c r="G121" s="6"/>
      <c r="H121" s="6"/>
      <c r="I121" s="6"/>
    </row>
    <row r="122" spans="1:9" x14ac:dyDescent="0.25">
      <c r="A122" s="51"/>
      <c r="B122" s="51"/>
      <c r="C122" s="22" t="s">
        <v>100</v>
      </c>
      <c r="D122" s="6"/>
      <c r="E122" s="6"/>
      <c r="F122" s="6"/>
      <c r="G122" s="6"/>
      <c r="H122" s="6"/>
      <c r="I122" s="6"/>
    </row>
    <row r="123" spans="1:9" x14ac:dyDescent="0.25">
      <c r="A123" s="51"/>
      <c r="B123" s="51"/>
      <c r="C123" s="22" t="s">
        <v>101</v>
      </c>
      <c r="D123" s="6">
        <f>D144+D165</f>
        <v>46.8</v>
      </c>
      <c r="E123" s="6">
        <f>E144+E165</f>
        <v>0</v>
      </c>
      <c r="F123" s="6">
        <f>F144+F165</f>
        <v>232.8</v>
      </c>
      <c r="G123" s="6">
        <f>G144+G165</f>
        <v>0</v>
      </c>
      <c r="H123" s="6">
        <f>H144+H165</f>
        <v>0</v>
      </c>
      <c r="I123" s="6">
        <f>SUM(D123:H123)</f>
        <v>279.60000000000002</v>
      </c>
    </row>
    <row r="124" spans="1:9" x14ac:dyDescent="0.25">
      <c r="A124" s="51"/>
      <c r="B124" s="51"/>
      <c r="C124" s="22" t="s">
        <v>102</v>
      </c>
      <c r="D124" s="6"/>
      <c r="E124" s="6"/>
      <c r="F124" s="6"/>
      <c r="G124" s="6"/>
      <c r="H124" s="6"/>
      <c r="I124" s="6"/>
    </row>
    <row r="125" spans="1:9" x14ac:dyDescent="0.25">
      <c r="A125" s="51"/>
      <c r="B125" s="51"/>
      <c r="C125" s="22" t="s">
        <v>103</v>
      </c>
      <c r="D125" s="6">
        <f>D132+D139+D153+D160+D174</f>
        <v>10848.869999999999</v>
      </c>
      <c r="E125" s="6">
        <f>E132+E139+E153+E160+E174</f>
        <v>17031.05</v>
      </c>
      <c r="F125" s="6">
        <f>F132+F139+F153+F160+F174</f>
        <v>19439.850000000002</v>
      </c>
      <c r="G125" s="6">
        <f>G132+G139+G153+G160+G174</f>
        <v>19393.29</v>
      </c>
      <c r="H125" s="6">
        <f>H132+H139+H153+H160+H174</f>
        <v>19800.990000000002</v>
      </c>
      <c r="I125" s="6">
        <f>SUM(D125:H125)</f>
        <v>86514.05</v>
      </c>
    </row>
    <row r="126" spans="1:9" x14ac:dyDescent="0.25">
      <c r="A126" s="52"/>
      <c r="B126" s="52"/>
      <c r="C126" s="22" t="s">
        <v>104</v>
      </c>
      <c r="D126" s="6"/>
      <c r="E126" s="6"/>
      <c r="F126" s="6"/>
      <c r="G126" s="6"/>
      <c r="H126" s="6"/>
      <c r="I126" s="6"/>
    </row>
    <row r="127" spans="1:9" ht="15" customHeight="1" x14ac:dyDescent="0.25">
      <c r="A127" s="50" t="s">
        <v>106</v>
      </c>
      <c r="B127" s="58" t="s">
        <v>107</v>
      </c>
      <c r="C127" s="22" t="s">
        <v>98</v>
      </c>
      <c r="D127" s="6">
        <f>D132+D133+D131+D130+D129</f>
        <v>990</v>
      </c>
      <c r="E127" s="6">
        <f>E132+E133+E131+E130+E129</f>
        <v>2772.55</v>
      </c>
      <c r="F127" s="6">
        <f>F132+F133+F131+F130+F129</f>
        <v>2489.89</v>
      </c>
      <c r="G127" s="6">
        <f>G132+G133+G131+G130+G129</f>
        <v>2489.89</v>
      </c>
      <c r="H127" s="6">
        <f>H132+H133+H131+H130+H129</f>
        <v>2897.59</v>
      </c>
      <c r="I127" s="6">
        <f>SUM(D127:H127)</f>
        <v>11639.92</v>
      </c>
    </row>
    <row r="128" spans="1:9" x14ac:dyDescent="0.25">
      <c r="A128" s="51"/>
      <c r="B128" s="58"/>
      <c r="C128" s="22" t="s">
        <v>99</v>
      </c>
      <c r="D128" s="6"/>
      <c r="E128" s="6"/>
      <c r="F128" s="6"/>
      <c r="G128" s="6"/>
      <c r="H128" s="6"/>
      <c r="I128" s="6"/>
    </row>
    <row r="129" spans="1:9" x14ac:dyDescent="0.25">
      <c r="A129" s="51"/>
      <c r="B129" s="58"/>
      <c r="C129" s="22" t="s">
        <v>100</v>
      </c>
      <c r="D129" s="6"/>
      <c r="E129" s="6"/>
      <c r="F129" s="6"/>
      <c r="G129" s="6"/>
      <c r="H129" s="6"/>
      <c r="I129" s="6"/>
    </row>
    <row r="130" spans="1:9" x14ac:dyDescent="0.25">
      <c r="A130" s="51"/>
      <c r="B130" s="58"/>
      <c r="C130" s="22" t="s">
        <v>101</v>
      </c>
      <c r="D130" s="6"/>
      <c r="E130" s="6"/>
      <c r="F130" s="6"/>
      <c r="G130" s="6"/>
      <c r="H130" s="6"/>
      <c r="I130" s="6"/>
    </row>
    <row r="131" spans="1:9" x14ac:dyDescent="0.25">
      <c r="A131" s="51"/>
      <c r="B131" s="58"/>
      <c r="C131" s="22" t="s">
        <v>102</v>
      </c>
      <c r="D131" s="6"/>
      <c r="E131" s="6"/>
      <c r="F131" s="6"/>
      <c r="G131" s="6"/>
      <c r="H131" s="6"/>
      <c r="I131" s="6"/>
    </row>
    <row r="132" spans="1:9" x14ac:dyDescent="0.25">
      <c r="A132" s="51"/>
      <c r="B132" s="58"/>
      <c r="C132" s="22" t="s">
        <v>103</v>
      </c>
      <c r="D132" s="6">
        <f>'[1]Приложение 1'!H63</f>
        <v>990</v>
      </c>
      <c r="E132" s="6">
        <f>'[1]Приложение 1'!I63</f>
        <v>2772.55</v>
      </c>
      <c r="F132" s="6">
        <f>'[1]Приложение 1'!J63</f>
        <v>2489.89</v>
      </c>
      <c r="G132" s="6">
        <f>'[1]Приложение 1'!K63</f>
        <v>2489.89</v>
      </c>
      <c r="H132" s="6">
        <f>'[1]Приложение 1'!L63</f>
        <v>2897.59</v>
      </c>
      <c r="I132" s="6">
        <f>SUM(D132:H132)</f>
        <v>11639.92</v>
      </c>
    </row>
    <row r="133" spans="1:9" x14ac:dyDescent="0.25">
      <c r="A133" s="52"/>
      <c r="B133" s="58"/>
      <c r="C133" s="22" t="s">
        <v>104</v>
      </c>
      <c r="D133" s="6"/>
      <c r="E133" s="6"/>
      <c r="F133" s="6"/>
      <c r="G133" s="6"/>
      <c r="H133" s="6"/>
      <c r="I133" s="6"/>
    </row>
    <row r="134" spans="1:9" ht="15" customHeight="1" x14ac:dyDescent="0.25">
      <c r="A134" s="50" t="s">
        <v>70</v>
      </c>
      <c r="B134" s="58" t="s">
        <v>71</v>
      </c>
      <c r="C134" s="22" t="s">
        <v>98</v>
      </c>
      <c r="D134" s="6">
        <f>D139+D140+D138+D137+D136</f>
        <v>8694.7199999999993</v>
      </c>
      <c r="E134" s="6">
        <f>E139+E140+E138+E137+E136</f>
        <v>14258.5</v>
      </c>
      <c r="F134" s="6">
        <f>F139+F140+F138+F137+F136</f>
        <v>16903.400000000001</v>
      </c>
      <c r="G134" s="6">
        <f>G139+G140+G138+G137+G136</f>
        <v>16903.400000000001</v>
      </c>
      <c r="H134" s="6">
        <f>H139+H140+H138+H137+H136</f>
        <v>16903.400000000001</v>
      </c>
      <c r="I134" s="6">
        <f>SUM(D134:H134)</f>
        <v>73663.420000000013</v>
      </c>
    </row>
    <row r="135" spans="1:9" x14ac:dyDescent="0.25">
      <c r="A135" s="51"/>
      <c r="B135" s="58"/>
      <c r="C135" s="22" t="s">
        <v>99</v>
      </c>
      <c r="D135" s="6"/>
      <c r="E135" s="6"/>
      <c r="F135" s="6"/>
      <c r="G135" s="6"/>
      <c r="H135" s="6"/>
      <c r="I135" s="6"/>
    </row>
    <row r="136" spans="1:9" x14ac:dyDescent="0.25">
      <c r="A136" s="51"/>
      <c r="B136" s="58"/>
      <c r="C136" s="22" t="s">
        <v>100</v>
      </c>
      <c r="D136" s="6"/>
      <c r="E136" s="6"/>
      <c r="F136" s="6"/>
      <c r="G136" s="6"/>
      <c r="H136" s="6"/>
      <c r="I136" s="6"/>
    </row>
    <row r="137" spans="1:9" x14ac:dyDescent="0.25">
      <c r="A137" s="51"/>
      <c r="B137" s="58"/>
      <c r="C137" s="22" t="s">
        <v>101</v>
      </c>
      <c r="D137" s="6"/>
      <c r="E137" s="6"/>
      <c r="F137" s="6"/>
      <c r="G137" s="6"/>
      <c r="H137" s="6"/>
      <c r="I137" s="6"/>
    </row>
    <row r="138" spans="1:9" x14ac:dyDescent="0.25">
      <c r="A138" s="51"/>
      <c r="B138" s="58"/>
      <c r="C138" s="22" t="s">
        <v>102</v>
      </c>
      <c r="D138" s="6"/>
      <c r="E138" s="6"/>
      <c r="F138" s="6"/>
      <c r="G138" s="6"/>
      <c r="H138" s="6"/>
      <c r="I138" s="6"/>
    </row>
    <row r="139" spans="1:9" x14ac:dyDescent="0.25">
      <c r="A139" s="51"/>
      <c r="B139" s="58"/>
      <c r="C139" s="22" t="s">
        <v>103</v>
      </c>
      <c r="D139" s="6">
        <f>'[1]Приложение 1'!H66</f>
        <v>8694.7199999999993</v>
      </c>
      <c r="E139" s="6">
        <f>'[1]Приложение 1'!I66</f>
        <v>14258.5</v>
      </c>
      <c r="F139" s="6">
        <f>'[1]Приложение 1'!J66</f>
        <v>16903.400000000001</v>
      </c>
      <c r="G139" s="6">
        <f>'[1]Приложение 1'!K66</f>
        <v>16903.400000000001</v>
      </c>
      <c r="H139" s="6">
        <f>'[1]Приложение 1'!L66</f>
        <v>16903.400000000001</v>
      </c>
      <c r="I139" s="6">
        <f>SUM(D139:H139)</f>
        <v>73663.420000000013</v>
      </c>
    </row>
    <row r="140" spans="1:9" x14ac:dyDescent="0.25">
      <c r="A140" s="52"/>
      <c r="B140" s="58"/>
      <c r="C140" s="22" t="s">
        <v>104</v>
      </c>
      <c r="D140" s="6"/>
      <c r="E140" s="6"/>
      <c r="F140" s="6"/>
      <c r="G140" s="6"/>
      <c r="H140" s="6"/>
      <c r="I140" s="6"/>
    </row>
    <row r="141" spans="1:9" ht="15" customHeight="1" x14ac:dyDescent="0.25">
      <c r="A141" s="50" t="s">
        <v>75</v>
      </c>
      <c r="B141" s="58" t="s">
        <v>76</v>
      </c>
      <c r="C141" s="22" t="s">
        <v>98</v>
      </c>
      <c r="D141" s="6">
        <f>D146+D147+D145+D144+D143</f>
        <v>46.8</v>
      </c>
      <c r="E141" s="6">
        <f>E146+E147+E145+E144+E143</f>
        <v>0</v>
      </c>
      <c r="F141" s="6">
        <f>F146+F147+F145+F144+F143</f>
        <v>0</v>
      </c>
      <c r="G141" s="6">
        <f>G146+G147+G145+G144+G143</f>
        <v>0</v>
      </c>
      <c r="H141" s="6">
        <f>H146+H147+H145+H144+H143</f>
        <v>0</v>
      </c>
      <c r="I141" s="6">
        <f>SUM(D141:H141)</f>
        <v>46.8</v>
      </c>
    </row>
    <row r="142" spans="1:9" x14ac:dyDescent="0.25">
      <c r="A142" s="51"/>
      <c r="B142" s="58"/>
      <c r="C142" s="22" t="s">
        <v>99</v>
      </c>
      <c r="D142" s="6"/>
      <c r="E142" s="6"/>
      <c r="F142" s="6"/>
      <c r="G142" s="6"/>
      <c r="H142" s="6"/>
      <c r="I142" s="6"/>
    </row>
    <row r="143" spans="1:9" x14ac:dyDescent="0.25">
      <c r="A143" s="51"/>
      <c r="B143" s="58"/>
      <c r="C143" s="22" t="s">
        <v>100</v>
      </c>
      <c r="D143" s="6"/>
      <c r="E143" s="6"/>
      <c r="F143" s="6"/>
      <c r="G143" s="6"/>
      <c r="H143" s="6"/>
      <c r="I143" s="6"/>
    </row>
    <row r="144" spans="1:9" x14ac:dyDescent="0.25">
      <c r="A144" s="51"/>
      <c r="B144" s="58"/>
      <c r="C144" s="22" t="s">
        <v>101</v>
      </c>
      <c r="D144" s="6">
        <f>23.4+23.4</f>
        <v>46.8</v>
      </c>
      <c r="E144" s="6">
        <v>0</v>
      </c>
      <c r="F144" s="6">
        <v>0</v>
      </c>
      <c r="G144" s="6">
        <v>0</v>
      </c>
      <c r="H144" s="6">
        <v>0</v>
      </c>
      <c r="I144" s="6">
        <f>SUM(D144:H144)</f>
        <v>46.8</v>
      </c>
    </row>
    <row r="145" spans="1:9" x14ac:dyDescent="0.25">
      <c r="A145" s="51"/>
      <c r="B145" s="58"/>
      <c r="C145" s="22" t="s">
        <v>102</v>
      </c>
      <c r="D145" s="6"/>
      <c r="E145" s="6"/>
      <c r="F145" s="6"/>
      <c r="G145" s="6"/>
      <c r="H145" s="6"/>
      <c r="I145" s="6"/>
    </row>
    <row r="146" spans="1:9" x14ac:dyDescent="0.25">
      <c r="A146" s="51"/>
      <c r="B146" s="58"/>
      <c r="C146" s="22" t="s">
        <v>103</v>
      </c>
      <c r="D146" s="6"/>
      <c r="E146" s="6"/>
      <c r="F146" s="6"/>
      <c r="G146" s="6"/>
      <c r="H146" s="6"/>
      <c r="I146" s="6"/>
    </row>
    <row r="147" spans="1:9" x14ac:dyDescent="0.25">
      <c r="A147" s="52"/>
      <c r="B147" s="58"/>
      <c r="C147" s="22" t="s">
        <v>104</v>
      </c>
      <c r="D147" s="6"/>
      <c r="E147" s="6"/>
      <c r="F147" s="6"/>
      <c r="G147" s="6"/>
      <c r="H147" s="6"/>
      <c r="I147" s="6"/>
    </row>
    <row r="148" spans="1:9" x14ac:dyDescent="0.25">
      <c r="A148" s="50" t="s">
        <v>78</v>
      </c>
      <c r="B148" s="58" t="s">
        <v>79</v>
      </c>
      <c r="C148" s="22" t="s">
        <v>98</v>
      </c>
      <c r="D148" s="6">
        <f>D153+D154+D152+D151+D150</f>
        <v>4.68</v>
      </c>
      <c r="E148" s="6">
        <f>E153+E154+E152+E151+E150</f>
        <v>0</v>
      </c>
      <c r="F148" s="6">
        <f>F153+F154+F152+F151+F150</f>
        <v>0</v>
      </c>
      <c r="G148" s="6">
        <f>G153+G154+G152+G151+G150</f>
        <v>0</v>
      </c>
      <c r="H148" s="6">
        <f>H153+H154+H152+H151+H150</f>
        <v>0</v>
      </c>
      <c r="I148" s="6">
        <f>SUM(D148:H148)</f>
        <v>4.68</v>
      </c>
    </row>
    <row r="149" spans="1:9" x14ac:dyDescent="0.25">
      <c r="A149" s="51"/>
      <c r="B149" s="58"/>
      <c r="C149" s="22" t="s">
        <v>99</v>
      </c>
      <c r="D149" s="6"/>
      <c r="E149" s="6"/>
      <c r="F149" s="6"/>
      <c r="G149" s="6"/>
      <c r="H149" s="6"/>
      <c r="I149" s="6"/>
    </row>
    <row r="150" spans="1:9" x14ac:dyDescent="0.25">
      <c r="A150" s="51"/>
      <c r="B150" s="58"/>
      <c r="C150" s="22" t="s">
        <v>100</v>
      </c>
      <c r="D150" s="6"/>
      <c r="E150" s="6"/>
      <c r="F150" s="6"/>
      <c r="G150" s="6"/>
      <c r="H150" s="6"/>
      <c r="I150" s="6"/>
    </row>
    <row r="151" spans="1:9" x14ac:dyDescent="0.25">
      <c r="A151" s="51"/>
      <c r="B151" s="58"/>
      <c r="C151" s="22" t="s">
        <v>101</v>
      </c>
      <c r="D151" s="6"/>
      <c r="E151" s="6"/>
      <c r="F151" s="6"/>
      <c r="G151" s="6"/>
      <c r="H151" s="6"/>
      <c r="I151" s="6"/>
    </row>
    <row r="152" spans="1:9" x14ac:dyDescent="0.25">
      <c r="A152" s="51"/>
      <c r="B152" s="58"/>
      <c r="C152" s="22" t="s">
        <v>102</v>
      </c>
      <c r="D152" s="6"/>
      <c r="E152" s="6"/>
      <c r="F152" s="6"/>
      <c r="G152" s="6"/>
      <c r="H152" s="6"/>
      <c r="I152" s="6"/>
    </row>
    <row r="153" spans="1:9" x14ac:dyDescent="0.25">
      <c r="A153" s="51"/>
      <c r="B153" s="58"/>
      <c r="C153" s="22" t="s">
        <v>103</v>
      </c>
      <c r="D153" s="6">
        <v>4.68</v>
      </c>
      <c r="E153" s="6">
        <v>0</v>
      </c>
      <c r="F153" s="6">
        <v>0</v>
      </c>
      <c r="G153" s="6">
        <v>0</v>
      </c>
      <c r="H153" s="6">
        <v>0</v>
      </c>
      <c r="I153" s="6">
        <f>SUM(D153:H153)</f>
        <v>4.68</v>
      </c>
    </row>
    <row r="154" spans="1:9" s="16" customFormat="1" x14ac:dyDescent="0.25">
      <c r="A154" s="52"/>
      <c r="B154" s="58"/>
      <c r="C154" s="22" t="s">
        <v>104</v>
      </c>
      <c r="D154" s="6"/>
      <c r="E154" s="6"/>
      <c r="F154" s="6"/>
      <c r="G154" s="6"/>
      <c r="H154" s="6"/>
      <c r="I154" s="6"/>
    </row>
    <row r="155" spans="1:9" x14ac:dyDescent="0.25">
      <c r="A155" s="50" t="s">
        <v>81</v>
      </c>
      <c r="B155" s="58" t="s">
        <v>82</v>
      </c>
      <c r="C155" s="22" t="s">
        <v>98</v>
      </c>
      <c r="D155" s="6">
        <f>D160+D161+D159+D158+D157</f>
        <v>1159.47</v>
      </c>
      <c r="E155" s="6">
        <f>E160+E161+E159+E158+E157</f>
        <v>0</v>
      </c>
      <c r="F155" s="6">
        <f>F160+F161+F159+F158+F157</f>
        <v>0</v>
      </c>
      <c r="G155" s="6">
        <f>G160+G161+G159+G158+G157</f>
        <v>0</v>
      </c>
      <c r="H155" s="6">
        <f>H160+H161+H159+H158+H157</f>
        <v>0</v>
      </c>
      <c r="I155" s="6">
        <f>SUM(D155:H155)</f>
        <v>1159.47</v>
      </c>
    </row>
    <row r="156" spans="1:9" x14ac:dyDescent="0.25">
      <c r="A156" s="51"/>
      <c r="B156" s="58"/>
      <c r="C156" s="22" t="s">
        <v>99</v>
      </c>
      <c r="D156" s="6"/>
      <c r="E156" s="6"/>
      <c r="F156" s="6"/>
      <c r="G156" s="6"/>
      <c r="H156" s="6"/>
      <c r="I156" s="6"/>
    </row>
    <row r="157" spans="1:9" x14ac:dyDescent="0.25">
      <c r="A157" s="51"/>
      <c r="B157" s="58"/>
      <c r="C157" s="22" t="s">
        <v>100</v>
      </c>
      <c r="D157" s="6"/>
      <c r="E157" s="6"/>
      <c r="F157" s="6"/>
      <c r="G157" s="6"/>
      <c r="H157" s="6"/>
      <c r="I157" s="6"/>
    </row>
    <row r="158" spans="1:9" x14ac:dyDescent="0.25">
      <c r="A158" s="51"/>
      <c r="B158" s="58"/>
      <c r="C158" s="22" t="s">
        <v>101</v>
      </c>
      <c r="D158" s="6"/>
      <c r="E158" s="6"/>
      <c r="F158" s="6"/>
      <c r="G158" s="6"/>
      <c r="H158" s="6"/>
      <c r="I158" s="6"/>
    </row>
    <row r="159" spans="1:9" x14ac:dyDescent="0.25">
      <c r="A159" s="51"/>
      <c r="B159" s="58"/>
      <c r="C159" s="22" t="s">
        <v>102</v>
      </c>
      <c r="D159" s="6"/>
      <c r="E159" s="6"/>
      <c r="F159" s="6"/>
      <c r="G159" s="6"/>
      <c r="H159" s="6"/>
      <c r="I159" s="6"/>
    </row>
    <row r="160" spans="1:9" x14ac:dyDescent="0.25">
      <c r="A160" s="51"/>
      <c r="B160" s="58"/>
      <c r="C160" s="22" t="s">
        <v>103</v>
      </c>
      <c r="D160" s="6">
        <f>'[1]Приложение 1'!H75</f>
        <v>1159.47</v>
      </c>
      <c r="E160" s="6">
        <v>0</v>
      </c>
      <c r="F160" s="6">
        <v>0</v>
      </c>
      <c r="G160" s="6">
        <v>0</v>
      </c>
      <c r="H160" s="6">
        <v>0</v>
      </c>
      <c r="I160" s="6">
        <f>SUM(D160:H160)</f>
        <v>1159.47</v>
      </c>
    </row>
    <row r="161" spans="1:9" x14ac:dyDescent="0.25">
      <c r="A161" s="52"/>
      <c r="B161" s="58"/>
      <c r="C161" s="22" t="s">
        <v>104</v>
      </c>
      <c r="D161" s="6"/>
      <c r="E161" s="6"/>
      <c r="F161" s="6"/>
      <c r="G161" s="6"/>
      <c r="H161" s="6"/>
      <c r="I161" s="6"/>
    </row>
    <row r="162" spans="1:9" x14ac:dyDescent="0.25">
      <c r="A162" s="50" t="s">
        <v>84</v>
      </c>
      <c r="B162" s="58" t="s">
        <v>85</v>
      </c>
      <c r="C162" s="22" t="s">
        <v>98</v>
      </c>
      <c r="D162" s="6">
        <f>D167+D168+D166+D165+D164</f>
        <v>0</v>
      </c>
      <c r="E162" s="6">
        <f>E167+E168+E166+E165+E164</f>
        <v>0</v>
      </c>
      <c r="F162" s="6">
        <f>F167+F168+F166+F165+F164</f>
        <v>232.8</v>
      </c>
      <c r="G162" s="6">
        <f>G167+G168+G166+G165+G164</f>
        <v>0</v>
      </c>
      <c r="H162" s="6">
        <f>H167+H168+H166+H165+H164</f>
        <v>0</v>
      </c>
      <c r="I162" s="6">
        <f>SUM(D162:H162)</f>
        <v>232.8</v>
      </c>
    </row>
    <row r="163" spans="1:9" x14ac:dyDescent="0.25">
      <c r="A163" s="51"/>
      <c r="B163" s="58"/>
      <c r="C163" s="22" t="s">
        <v>99</v>
      </c>
      <c r="D163" s="6"/>
      <c r="E163" s="6"/>
      <c r="F163" s="6"/>
      <c r="G163" s="6"/>
      <c r="H163" s="6"/>
      <c r="I163" s="6"/>
    </row>
    <row r="164" spans="1:9" x14ac:dyDescent="0.25">
      <c r="A164" s="51"/>
      <c r="B164" s="58"/>
      <c r="C164" s="22" t="s">
        <v>100</v>
      </c>
      <c r="D164" s="6"/>
      <c r="E164" s="6"/>
      <c r="F164" s="6"/>
      <c r="G164" s="6"/>
      <c r="H164" s="6"/>
      <c r="I164" s="6"/>
    </row>
    <row r="165" spans="1:9" x14ac:dyDescent="0.25">
      <c r="A165" s="51"/>
      <c r="B165" s="58"/>
      <c r="C165" s="22" t="s">
        <v>101</v>
      </c>
      <c r="D165" s="6">
        <f>'[1]Приложение 1'!H78</f>
        <v>0</v>
      </c>
      <c r="E165" s="6">
        <f>'[1]Приложение 1'!I78</f>
        <v>0</v>
      </c>
      <c r="F165" s="6">
        <f>'[1]Приложение 1'!J78</f>
        <v>232.8</v>
      </c>
      <c r="G165" s="6">
        <f>'[1]Приложение 1'!K78</f>
        <v>0</v>
      </c>
      <c r="H165" s="6">
        <f>'[1]Приложение 1'!L78</f>
        <v>0</v>
      </c>
      <c r="I165" s="6">
        <f>SUM(D165:H165)</f>
        <v>232.8</v>
      </c>
    </row>
    <row r="166" spans="1:9" x14ac:dyDescent="0.25">
      <c r="A166" s="51"/>
      <c r="B166" s="58"/>
      <c r="C166" s="22" t="s">
        <v>102</v>
      </c>
      <c r="D166" s="6"/>
      <c r="E166" s="6"/>
      <c r="F166" s="6"/>
      <c r="G166" s="6"/>
      <c r="H166" s="6"/>
      <c r="I166" s="6"/>
    </row>
    <row r="167" spans="1:9" x14ac:dyDescent="0.25">
      <c r="A167" s="51"/>
      <c r="B167" s="58"/>
      <c r="C167" s="22" t="s">
        <v>103</v>
      </c>
      <c r="D167" s="6">
        <f>'[1]Приложение 1'!H86</f>
        <v>0</v>
      </c>
      <c r="E167" s="6">
        <v>0</v>
      </c>
      <c r="F167" s="6">
        <v>0</v>
      </c>
      <c r="G167" s="6">
        <v>0</v>
      </c>
      <c r="H167" s="6">
        <v>0</v>
      </c>
      <c r="I167" s="6">
        <f>SUM(D167:H167)</f>
        <v>0</v>
      </c>
    </row>
    <row r="168" spans="1:9" x14ac:dyDescent="0.25">
      <c r="A168" s="52"/>
      <c r="B168" s="58"/>
      <c r="C168" s="22" t="s">
        <v>104</v>
      </c>
      <c r="D168" s="6"/>
      <c r="E168" s="6"/>
      <c r="F168" s="6"/>
      <c r="G168" s="6"/>
      <c r="H168" s="6"/>
      <c r="I168" s="6"/>
    </row>
    <row r="169" spans="1:9" x14ac:dyDescent="0.25">
      <c r="A169" s="50" t="s">
        <v>87</v>
      </c>
      <c r="B169" s="58" t="s">
        <v>85</v>
      </c>
      <c r="C169" s="22" t="s">
        <v>98</v>
      </c>
      <c r="D169" s="6">
        <f>D174+D175+D173+D172+D171</f>
        <v>0</v>
      </c>
      <c r="E169" s="6">
        <f>E174+E175+E173+E172+E171</f>
        <v>0</v>
      </c>
      <c r="F169" s="6">
        <f>F174+F175+F173+F172+F171</f>
        <v>46.56</v>
      </c>
      <c r="G169" s="6">
        <f>G174+G175+G173+G172+G171</f>
        <v>0</v>
      </c>
      <c r="H169" s="6">
        <f>H174+H175+H173+H172+H171</f>
        <v>0</v>
      </c>
      <c r="I169" s="6">
        <f>SUM(D169:H169)</f>
        <v>46.56</v>
      </c>
    </row>
    <row r="170" spans="1:9" x14ac:dyDescent="0.25">
      <c r="A170" s="51"/>
      <c r="B170" s="58"/>
      <c r="C170" s="22" t="s">
        <v>99</v>
      </c>
      <c r="D170" s="6"/>
      <c r="E170" s="6"/>
      <c r="F170" s="6"/>
      <c r="G170" s="6"/>
      <c r="H170" s="6"/>
      <c r="I170" s="6"/>
    </row>
    <row r="171" spans="1:9" x14ac:dyDescent="0.25">
      <c r="A171" s="51"/>
      <c r="B171" s="58"/>
      <c r="C171" s="22" t="s">
        <v>100</v>
      </c>
      <c r="D171" s="6"/>
      <c r="E171" s="6"/>
      <c r="F171" s="6"/>
      <c r="G171" s="6"/>
      <c r="H171" s="6"/>
      <c r="I171" s="6"/>
    </row>
    <row r="172" spans="1:9" x14ac:dyDescent="0.25">
      <c r="A172" s="51"/>
      <c r="B172" s="58"/>
      <c r="C172" s="22" t="s">
        <v>101</v>
      </c>
      <c r="D172" s="6"/>
      <c r="E172" s="6"/>
      <c r="F172" s="6"/>
      <c r="G172" s="6"/>
      <c r="H172" s="6"/>
      <c r="I172" s="6"/>
    </row>
    <row r="173" spans="1:9" x14ac:dyDescent="0.25">
      <c r="A173" s="51"/>
      <c r="B173" s="58"/>
      <c r="C173" s="22" t="s">
        <v>102</v>
      </c>
      <c r="D173" s="6"/>
      <c r="E173" s="6"/>
      <c r="F173" s="6"/>
      <c r="G173" s="6"/>
      <c r="H173" s="6"/>
      <c r="I173" s="6"/>
    </row>
    <row r="174" spans="1:9" x14ac:dyDescent="0.25">
      <c r="A174" s="51"/>
      <c r="B174" s="58"/>
      <c r="C174" s="22" t="s">
        <v>103</v>
      </c>
      <c r="D174" s="6">
        <f>'[1]Приложение 1'!H81</f>
        <v>0</v>
      </c>
      <c r="E174" s="6">
        <f>'[1]Приложение 1'!I81</f>
        <v>0</v>
      </c>
      <c r="F174" s="6">
        <f>'[1]Приложение 1'!J81</f>
        <v>46.56</v>
      </c>
      <c r="G174" s="6">
        <f>'[1]Приложение 1'!K81</f>
        <v>0</v>
      </c>
      <c r="H174" s="6">
        <f>'[1]Приложение 1'!L81</f>
        <v>0</v>
      </c>
      <c r="I174" s="6">
        <f>SUM(D174:H174)</f>
        <v>46.56</v>
      </c>
    </row>
    <row r="175" spans="1:9" x14ac:dyDescent="0.25">
      <c r="A175" s="52"/>
      <c r="B175" s="58"/>
      <c r="C175" s="22" t="s">
        <v>104</v>
      </c>
      <c r="D175" s="6"/>
      <c r="E175" s="6"/>
      <c r="F175" s="6"/>
      <c r="G175" s="6"/>
      <c r="H175" s="6"/>
      <c r="I175" s="6"/>
    </row>
    <row r="176" spans="1:9" x14ac:dyDescent="0.25">
      <c r="A176" s="11"/>
      <c r="B176" s="11"/>
      <c r="C176" s="23"/>
      <c r="D176" s="14"/>
      <c r="E176" s="14"/>
      <c r="F176" s="14"/>
      <c r="G176" s="14"/>
      <c r="H176" s="14"/>
      <c r="I176" s="14"/>
    </row>
    <row r="177" spans="1:13" ht="49.5" customHeight="1" x14ac:dyDescent="0.25"/>
    <row r="178" spans="1:13" s="16" customFormat="1" x14ac:dyDescent="0.25">
      <c r="A178" s="15" t="s">
        <v>90</v>
      </c>
      <c r="D178" s="17"/>
      <c r="G178" s="18" t="s">
        <v>91</v>
      </c>
      <c r="H178" s="18"/>
      <c r="I178" s="18"/>
      <c r="J178" s="18"/>
      <c r="K178" s="18"/>
      <c r="M178" s="18"/>
    </row>
  </sheetData>
  <mergeCells count="55">
    <mergeCell ref="E1:I1"/>
    <mergeCell ref="E2:I2"/>
    <mergeCell ref="A4:I4"/>
    <mergeCell ref="A6:A7"/>
    <mergeCell ref="B6:B7"/>
    <mergeCell ref="C6:C7"/>
    <mergeCell ref="D6:I6"/>
    <mergeCell ref="A8:A14"/>
    <mergeCell ref="B8:B14"/>
    <mergeCell ref="A15:A21"/>
    <mergeCell ref="B15:B21"/>
    <mergeCell ref="A22:A28"/>
    <mergeCell ref="B22:B28"/>
    <mergeCell ref="A29:A35"/>
    <mergeCell ref="B29:B35"/>
    <mergeCell ref="A36:A42"/>
    <mergeCell ref="B36:B42"/>
    <mergeCell ref="A43:A49"/>
    <mergeCell ref="B43:B49"/>
    <mergeCell ref="A50:A56"/>
    <mergeCell ref="B50:B56"/>
    <mergeCell ref="A57:A63"/>
    <mergeCell ref="B57:B63"/>
    <mergeCell ref="A64:A70"/>
    <mergeCell ref="B64:B70"/>
    <mergeCell ref="A71:A77"/>
    <mergeCell ref="B71:B77"/>
    <mergeCell ref="A78:A84"/>
    <mergeCell ref="B78:B84"/>
    <mergeCell ref="A85:A91"/>
    <mergeCell ref="B85:B91"/>
    <mergeCell ref="A92:A98"/>
    <mergeCell ref="B92:B98"/>
    <mergeCell ref="A99:A105"/>
    <mergeCell ref="B99:B105"/>
    <mergeCell ref="A106:A112"/>
    <mergeCell ref="B106:B112"/>
    <mergeCell ref="A113:A119"/>
    <mergeCell ref="B113:B119"/>
    <mergeCell ref="A120:A126"/>
    <mergeCell ref="B120:B126"/>
    <mergeCell ref="A127:A133"/>
    <mergeCell ref="B127:B133"/>
    <mergeCell ref="A134:A140"/>
    <mergeCell ref="B134:B140"/>
    <mergeCell ref="A141:A147"/>
    <mergeCell ref="B141:B147"/>
    <mergeCell ref="A148:A154"/>
    <mergeCell ref="B148:B154"/>
    <mergeCell ref="A155:A161"/>
    <mergeCell ref="B155:B161"/>
    <mergeCell ref="A162:A168"/>
    <mergeCell ref="B162:B168"/>
    <mergeCell ref="A169:A175"/>
    <mergeCell ref="B169:B175"/>
  </mergeCells>
  <pageMargins left="0.16" right="0.17" top="0.39370078740157483" bottom="0.31496062992125984" header="0.31496062992125984" footer="0.31496062992125984"/>
  <pageSetup paperSize="9" scale="82" fitToHeight="0" orientation="landscape" r:id="rId1"/>
  <rowBreaks count="4" manualBreakCount="4">
    <brk id="35" max="8" man="1"/>
    <brk id="70" max="8" man="1"/>
    <brk id="105" max="8" man="1"/>
    <brk id="140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17"/>
  <sheetViews>
    <sheetView view="pageBreakPreview" zoomScale="60" zoomScaleNormal="75" workbookViewId="0">
      <pane ySplit="6" topLeftCell="A7" activePane="bottomLeft" state="frozen"/>
      <selection pane="bottomLeft" activeCell="N1" sqref="N1"/>
    </sheetView>
  </sheetViews>
  <sheetFormatPr defaultRowHeight="15.75" x14ac:dyDescent="0.25"/>
  <cols>
    <col min="1" max="1" width="101.5703125" style="24" customWidth="1"/>
    <col min="2" max="2" width="16.7109375" style="25" customWidth="1"/>
    <col min="3" max="3" width="6.7109375" style="26" customWidth="1"/>
    <col min="4" max="4" width="7.85546875" style="26" customWidth="1"/>
    <col min="5" max="5" width="14.5703125" style="26" customWidth="1"/>
    <col min="6" max="6" width="8.140625" style="26" customWidth="1"/>
    <col min="7" max="7" width="13.42578125" style="25" customWidth="1"/>
    <col min="8" max="8" width="13" style="25" customWidth="1"/>
    <col min="9" max="11" width="11.28515625" style="25" customWidth="1"/>
    <col min="12" max="12" width="13.140625" style="25" customWidth="1"/>
    <col min="13" max="13" width="48" style="25" customWidth="1"/>
    <col min="14" max="14" width="12.140625" style="25" bestFit="1" customWidth="1"/>
    <col min="15" max="256" width="9.140625" style="25"/>
    <col min="257" max="257" width="101.5703125" style="25" customWidth="1"/>
    <col min="258" max="258" width="16.7109375" style="25" customWidth="1"/>
    <col min="259" max="259" width="6.7109375" style="25" customWidth="1"/>
    <col min="260" max="260" width="7.85546875" style="25" customWidth="1"/>
    <col min="261" max="261" width="14.5703125" style="25" customWidth="1"/>
    <col min="262" max="262" width="8.140625" style="25" customWidth="1"/>
    <col min="263" max="263" width="13.42578125" style="25" customWidth="1"/>
    <col min="264" max="264" width="13" style="25" customWidth="1"/>
    <col min="265" max="267" width="11.28515625" style="25" customWidth="1"/>
    <col min="268" max="268" width="13.140625" style="25" customWidth="1"/>
    <col min="269" max="269" width="48" style="25" customWidth="1"/>
    <col min="270" max="270" width="12.140625" style="25" bestFit="1" customWidth="1"/>
    <col min="271" max="512" width="9.140625" style="25"/>
    <col min="513" max="513" width="101.5703125" style="25" customWidth="1"/>
    <col min="514" max="514" width="16.7109375" style="25" customWidth="1"/>
    <col min="515" max="515" width="6.7109375" style="25" customWidth="1"/>
    <col min="516" max="516" width="7.85546875" style="25" customWidth="1"/>
    <col min="517" max="517" width="14.5703125" style="25" customWidth="1"/>
    <col min="518" max="518" width="8.140625" style="25" customWidth="1"/>
    <col min="519" max="519" width="13.42578125" style="25" customWidth="1"/>
    <col min="520" max="520" width="13" style="25" customWidth="1"/>
    <col min="521" max="523" width="11.28515625" style="25" customWidth="1"/>
    <col min="524" max="524" width="13.140625" style="25" customWidth="1"/>
    <col min="525" max="525" width="48" style="25" customWidth="1"/>
    <col min="526" max="526" width="12.140625" style="25" bestFit="1" customWidth="1"/>
    <col min="527" max="768" width="9.140625" style="25"/>
    <col min="769" max="769" width="101.5703125" style="25" customWidth="1"/>
    <col min="770" max="770" width="16.7109375" style="25" customWidth="1"/>
    <col min="771" max="771" width="6.7109375" style="25" customWidth="1"/>
    <col min="772" max="772" width="7.85546875" style="25" customWidth="1"/>
    <col min="773" max="773" width="14.5703125" style="25" customWidth="1"/>
    <col min="774" max="774" width="8.140625" style="25" customWidth="1"/>
    <col min="775" max="775" width="13.42578125" style="25" customWidth="1"/>
    <col min="776" max="776" width="13" style="25" customWidth="1"/>
    <col min="777" max="779" width="11.28515625" style="25" customWidth="1"/>
    <col min="780" max="780" width="13.140625" style="25" customWidth="1"/>
    <col min="781" max="781" width="48" style="25" customWidth="1"/>
    <col min="782" max="782" width="12.140625" style="25" bestFit="1" customWidth="1"/>
    <col min="783" max="1024" width="9.140625" style="25"/>
    <col min="1025" max="1025" width="101.5703125" style="25" customWidth="1"/>
    <col min="1026" max="1026" width="16.7109375" style="25" customWidth="1"/>
    <col min="1027" max="1027" width="6.7109375" style="25" customWidth="1"/>
    <col min="1028" max="1028" width="7.85546875" style="25" customWidth="1"/>
    <col min="1029" max="1029" width="14.5703125" style="25" customWidth="1"/>
    <col min="1030" max="1030" width="8.140625" style="25" customWidth="1"/>
    <col min="1031" max="1031" width="13.42578125" style="25" customWidth="1"/>
    <col min="1032" max="1032" width="13" style="25" customWidth="1"/>
    <col min="1033" max="1035" width="11.28515625" style="25" customWidth="1"/>
    <col min="1036" max="1036" width="13.140625" style="25" customWidth="1"/>
    <col min="1037" max="1037" width="48" style="25" customWidth="1"/>
    <col min="1038" max="1038" width="12.140625" style="25" bestFit="1" customWidth="1"/>
    <col min="1039" max="1280" width="9.140625" style="25"/>
    <col min="1281" max="1281" width="101.5703125" style="25" customWidth="1"/>
    <col min="1282" max="1282" width="16.7109375" style="25" customWidth="1"/>
    <col min="1283" max="1283" width="6.7109375" style="25" customWidth="1"/>
    <col min="1284" max="1284" width="7.85546875" style="25" customWidth="1"/>
    <col min="1285" max="1285" width="14.5703125" style="25" customWidth="1"/>
    <col min="1286" max="1286" width="8.140625" style="25" customWidth="1"/>
    <col min="1287" max="1287" width="13.42578125" style="25" customWidth="1"/>
    <col min="1288" max="1288" width="13" style="25" customWidth="1"/>
    <col min="1289" max="1291" width="11.28515625" style="25" customWidth="1"/>
    <col min="1292" max="1292" width="13.140625" style="25" customWidth="1"/>
    <col min="1293" max="1293" width="48" style="25" customWidth="1"/>
    <col min="1294" max="1294" width="12.140625" style="25" bestFit="1" customWidth="1"/>
    <col min="1295" max="1536" width="9.140625" style="25"/>
    <col min="1537" max="1537" width="101.5703125" style="25" customWidth="1"/>
    <col min="1538" max="1538" width="16.7109375" style="25" customWidth="1"/>
    <col min="1539" max="1539" width="6.7109375" style="25" customWidth="1"/>
    <col min="1540" max="1540" width="7.85546875" style="25" customWidth="1"/>
    <col min="1541" max="1541" width="14.5703125" style="25" customWidth="1"/>
    <col min="1542" max="1542" width="8.140625" style="25" customWidth="1"/>
    <col min="1543" max="1543" width="13.42578125" style="25" customWidth="1"/>
    <col min="1544" max="1544" width="13" style="25" customWidth="1"/>
    <col min="1545" max="1547" width="11.28515625" style="25" customWidth="1"/>
    <col min="1548" max="1548" width="13.140625" style="25" customWidth="1"/>
    <col min="1549" max="1549" width="48" style="25" customWidth="1"/>
    <col min="1550" max="1550" width="12.140625" style="25" bestFit="1" customWidth="1"/>
    <col min="1551" max="1792" width="9.140625" style="25"/>
    <col min="1793" max="1793" width="101.5703125" style="25" customWidth="1"/>
    <col min="1794" max="1794" width="16.7109375" style="25" customWidth="1"/>
    <col min="1795" max="1795" width="6.7109375" style="25" customWidth="1"/>
    <col min="1796" max="1796" width="7.85546875" style="25" customWidth="1"/>
    <col min="1797" max="1797" width="14.5703125" style="25" customWidth="1"/>
    <col min="1798" max="1798" width="8.140625" style="25" customWidth="1"/>
    <col min="1799" max="1799" width="13.42578125" style="25" customWidth="1"/>
    <col min="1800" max="1800" width="13" style="25" customWidth="1"/>
    <col min="1801" max="1803" width="11.28515625" style="25" customWidth="1"/>
    <col min="1804" max="1804" width="13.140625" style="25" customWidth="1"/>
    <col min="1805" max="1805" width="48" style="25" customWidth="1"/>
    <col min="1806" max="1806" width="12.140625" style="25" bestFit="1" customWidth="1"/>
    <col min="1807" max="2048" width="9.140625" style="25"/>
    <col min="2049" max="2049" width="101.5703125" style="25" customWidth="1"/>
    <col min="2050" max="2050" width="16.7109375" style="25" customWidth="1"/>
    <col min="2051" max="2051" width="6.7109375" style="25" customWidth="1"/>
    <col min="2052" max="2052" width="7.85546875" style="25" customWidth="1"/>
    <col min="2053" max="2053" width="14.5703125" style="25" customWidth="1"/>
    <col min="2054" max="2054" width="8.140625" style="25" customWidth="1"/>
    <col min="2055" max="2055" width="13.42578125" style="25" customWidth="1"/>
    <col min="2056" max="2056" width="13" style="25" customWidth="1"/>
    <col min="2057" max="2059" width="11.28515625" style="25" customWidth="1"/>
    <col min="2060" max="2060" width="13.140625" style="25" customWidth="1"/>
    <col min="2061" max="2061" width="48" style="25" customWidth="1"/>
    <col min="2062" max="2062" width="12.140625" style="25" bestFit="1" customWidth="1"/>
    <col min="2063" max="2304" width="9.140625" style="25"/>
    <col min="2305" max="2305" width="101.5703125" style="25" customWidth="1"/>
    <col min="2306" max="2306" width="16.7109375" style="25" customWidth="1"/>
    <col min="2307" max="2307" width="6.7109375" style="25" customWidth="1"/>
    <col min="2308" max="2308" width="7.85546875" style="25" customWidth="1"/>
    <col min="2309" max="2309" width="14.5703125" style="25" customWidth="1"/>
    <col min="2310" max="2310" width="8.140625" style="25" customWidth="1"/>
    <col min="2311" max="2311" width="13.42578125" style="25" customWidth="1"/>
    <col min="2312" max="2312" width="13" style="25" customWidth="1"/>
    <col min="2313" max="2315" width="11.28515625" style="25" customWidth="1"/>
    <col min="2316" max="2316" width="13.140625" style="25" customWidth="1"/>
    <col min="2317" max="2317" width="48" style="25" customWidth="1"/>
    <col min="2318" max="2318" width="12.140625" style="25" bestFit="1" customWidth="1"/>
    <col min="2319" max="2560" width="9.140625" style="25"/>
    <col min="2561" max="2561" width="101.5703125" style="25" customWidth="1"/>
    <col min="2562" max="2562" width="16.7109375" style="25" customWidth="1"/>
    <col min="2563" max="2563" width="6.7109375" style="25" customWidth="1"/>
    <col min="2564" max="2564" width="7.85546875" style="25" customWidth="1"/>
    <col min="2565" max="2565" width="14.5703125" style="25" customWidth="1"/>
    <col min="2566" max="2566" width="8.140625" style="25" customWidth="1"/>
    <col min="2567" max="2567" width="13.42578125" style="25" customWidth="1"/>
    <col min="2568" max="2568" width="13" style="25" customWidth="1"/>
    <col min="2569" max="2571" width="11.28515625" style="25" customWidth="1"/>
    <col min="2572" max="2572" width="13.140625" style="25" customWidth="1"/>
    <col min="2573" max="2573" width="48" style="25" customWidth="1"/>
    <col min="2574" max="2574" width="12.140625" style="25" bestFit="1" customWidth="1"/>
    <col min="2575" max="2816" width="9.140625" style="25"/>
    <col min="2817" max="2817" width="101.5703125" style="25" customWidth="1"/>
    <col min="2818" max="2818" width="16.7109375" style="25" customWidth="1"/>
    <col min="2819" max="2819" width="6.7109375" style="25" customWidth="1"/>
    <col min="2820" max="2820" width="7.85546875" style="25" customWidth="1"/>
    <col min="2821" max="2821" width="14.5703125" style="25" customWidth="1"/>
    <col min="2822" max="2822" width="8.140625" style="25" customWidth="1"/>
    <col min="2823" max="2823" width="13.42578125" style="25" customWidth="1"/>
    <col min="2824" max="2824" width="13" style="25" customWidth="1"/>
    <col min="2825" max="2827" width="11.28515625" style="25" customWidth="1"/>
    <col min="2828" max="2828" width="13.140625" style="25" customWidth="1"/>
    <col min="2829" max="2829" width="48" style="25" customWidth="1"/>
    <col min="2830" max="2830" width="12.140625" style="25" bestFit="1" customWidth="1"/>
    <col min="2831" max="3072" width="9.140625" style="25"/>
    <col min="3073" max="3073" width="101.5703125" style="25" customWidth="1"/>
    <col min="3074" max="3074" width="16.7109375" style="25" customWidth="1"/>
    <col min="3075" max="3075" width="6.7109375" style="25" customWidth="1"/>
    <col min="3076" max="3076" width="7.85546875" style="25" customWidth="1"/>
    <col min="3077" max="3077" width="14.5703125" style="25" customWidth="1"/>
    <col min="3078" max="3078" width="8.140625" style="25" customWidth="1"/>
    <col min="3079" max="3079" width="13.42578125" style="25" customWidth="1"/>
    <col min="3080" max="3080" width="13" style="25" customWidth="1"/>
    <col min="3081" max="3083" width="11.28515625" style="25" customWidth="1"/>
    <col min="3084" max="3084" width="13.140625" style="25" customWidth="1"/>
    <col min="3085" max="3085" width="48" style="25" customWidth="1"/>
    <col min="3086" max="3086" width="12.140625" style="25" bestFit="1" customWidth="1"/>
    <col min="3087" max="3328" width="9.140625" style="25"/>
    <col min="3329" max="3329" width="101.5703125" style="25" customWidth="1"/>
    <col min="3330" max="3330" width="16.7109375" style="25" customWidth="1"/>
    <col min="3331" max="3331" width="6.7109375" style="25" customWidth="1"/>
    <col min="3332" max="3332" width="7.85546875" style="25" customWidth="1"/>
    <col min="3333" max="3333" width="14.5703125" style="25" customWidth="1"/>
    <col min="3334" max="3334" width="8.140625" style="25" customWidth="1"/>
    <col min="3335" max="3335" width="13.42578125" style="25" customWidth="1"/>
    <col min="3336" max="3336" width="13" style="25" customWidth="1"/>
    <col min="3337" max="3339" width="11.28515625" style="25" customWidth="1"/>
    <col min="3340" max="3340" width="13.140625" style="25" customWidth="1"/>
    <col min="3341" max="3341" width="48" style="25" customWidth="1"/>
    <col min="3342" max="3342" width="12.140625" style="25" bestFit="1" customWidth="1"/>
    <col min="3343" max="3584" width="9.140625" style="25"/>
    <col min="3585" max="3585" width="101.5703125" style="25" customWidth="1"/>
    <col min="3586" max="3586" width="16.7109375" style="25" customWidth="1"/>
    <col min="3587" max="3587" width="6.7109375" style="25" customWidth="1"/>
    <col min="3588" max="3588" width="7.85546875" style="25" customWidth="1"/>
    <col min="3589" max="3589" width="14.5703125" style="25" customWidth="1"/>
    <col min="3590" max="3590" width="8.140625" style="25" customWidth="1"/>
    <col min="3591" max="3591" width="13.42578125" style="25" customWidth="1"/>
    <col min="3592" max="3592" width="13" style="25" customWidth="1"/>
    <col min="3593" max="3595" width="11.28515625" style="25" customWidth="1"/>
    <col min="3596" max="3596" width="13.140625" style="25" customWidth="1"/>
    <col min="3597" max="3597" width="48" style="25" customWidth="1"/>
    <col min="3598" max="3598" width="12.140625" style="25" bestFit="1" customWidth="1"/>
    <col min="3599" max="3840" width="9.140625" style="25"/>
    <col min="3841" max="3841" width="101.5703125" style="25" customWidth="1"/>
    <col min="3842" max="3842" width="16.7109375" style="25" customWidth="1"/>
    <col min="3843" max="3843" width="6.7109375" style="25" customWidth="1"/>
    <col min="3844" max="3844" width="7.85546875" style="25" customWidth="1"/>
    <col min="3845" max="3845" width="14.5703125" style="25" customWidth="1"/>
    <col min="3846" max="3846" width="8.140625" style="25" customWidth="1"/>
    <col min="3847" max="3847" width="13.42578125" style="25" customWidth="1"/>
    <col min="3848" max="3848" width="13" style="25" customWidth="1"/>
    <col min="3849" max="3851" width="11.28515625" style="25" customWidth="1"/>
    <col min="3852" max="3852" width="13.140625" style="25" customWidth="1"/>
    <col min="3853" max="3853" width="48" style="25" customWidth="1"/>
    <col min="3854" max="3854" width="12.140625" style="25" bestFit="1" customWidth="1"/>
    <col min="3855" max="4096" width="9.140625" style="25"/>
    <col min="4097" max="4097" width="101.5703125" style="25" customWidth="1"/>
    <col min="4098" max="4098" width="16.7109375" style="25" customWidth="1"/>
    <col min="4099" max="4099" width="6.7109375" style="25" customWidth="1"/>
    <col min="4100" max="4100" width="7.85546875" style="25" customWidth="1"/>
    <col min="4101" max="4101" width="14.5703125" style="25" customWidth="1"/>
    <col min="4102" max="4102" width="8.140625" style="25" customWidth="1"/>
    <col min="4103" max="4103" width="13.42578125" style="25" customWidth="1"/>
    <col min="4104" max="4104" width="13" style="25" customWidth="1"/>
    <col min="4105" max="4107" width="11.28515625" style="25" customWidth="1"/>
    <col min="4108" max="4108" width="13.140625" style="25" customWidth="1"/>
    <col min="4109" max="4109" width="48" style="25" customWidth="1"/>
    <col min="4110" max="4110" width="12.140625" style="25" bestFit="1" customWidth="1"/>
    <col min="4111" max="4352" width="9.140625" style="25"/>
    <col min="4353" max="4353" width="101.5703125" style="25" customWidth="1"/>
    <col min="4354" max="4354" width="16.7109375" style="25" customWidth="1"/>
    <col min="4355" max="4355" width="6.7109375" style="25" customWidth="1"/>
    <col min="4356" max="4356" width="7.85546875" style="25" customWidth="1"/>
    <col min="4357" max="4357" width="14.5703125" style="25" customWidth="1"/>
    <col min="4358" max="4358" width="8.140625" style="25" customWidth="1"/>
    <col min="4359" max="4359" width="13.42578125" style="25" customWidth="1"/>
    <col min="4360" max="4360" width="13" style="25" customWidth="1"/>
    <col min="4361" max="4363" width="11.28515625" style="25" customWidth="1"/>
    <col min="4364" max="4364" width="13.140625" style="25" customWidth="1"/>
    <col min="4365" max="4365" width="48" style="25" customWidth="1"/>
    <col min="4366" max="4366" width="12.140625" style="25" bestFit="1" customWidth="1"/>
    <col min="4367" max="4608" width="9.140625" style="25"/>
    <col min="4609" max="4609" width="101.5703125" style="25" customWidth="1"/>
    <col min="4610" max="4610" width="16.7109375" style="25" customWidth="1"/>
    <col min="4611" max="4611" width="6.7109375" style="25" customWidth="1"/>
    <col min="4612" max="4612" width="7.85546875" style="25" customWidth="1"/>
    <col min="4613" max="4613" width="14.5703125" style="25" customWidth="1"/>
    <col min="4614" max="4614" width="8.140625" style="25" customWidth="1"/>
    <col min="4615" max="4615" width="13.42578125" style="25" customWidth="1"/>
    <col min="4616" max="4616" width="13" style="25" customWidth="1"/>
    <col min="4617" max="4619" width="11.28515625" style="25" customWidth="1"/>
    <col min="4620" max="4620" width="13.140625" style="25" customWidth="1"/>
    <col min="4621" max="4621" width="48" style="25" customWidth="1"/>
    <col min="4622" max="4622" width="12.140625" style="25" bestFit="1" customWidth="1"/>
    <col min="4623" max="4864" width="9.140625" style="25"/>
    <col min="4865" max="4865" width="101.5703125" style="25" customWidth="1"/>
    <col min="4866" max="4866" width="16.7109375" style="25" customWidth="1"/>
    <col min="4867" max="4867" width="6.7109375" style="25" customWidth="1"/>
    <col min="4868" max="4868" width="7.85546875" style="25" customWidth="1"/>
    <col min="4869" max="4869" width="14.5703125" style="25" customWidth="1"/>
    <col min="4870" max="4870" width="8.140625" style="25" customWidth="1"/>
    <col min="4871" max="4871" width="13.42578125" style="25" customWidth="1"/>
    <col min="4872" max="4872" width="13" style="25" customWidth="1"/>
    <col min="4873" max="4875" width="11.28515625" style="25" customWidth="1"/>
    <col min="4876" max="4876" width="13.140625" style="25" customWidth="1"/>
    <col min="4877" max="4877" width="48" style="25" customWidth="1"/>
    <col min="4878" max="4878" width="12.140625" style="25" bestFit="1" customWidth="1"/>
    <col min="4879" max="5120" width="9.140625" style="25"/>
    <col min="5121" max="5121" width="101.5703125" style="25" customWidth="1"/>
    <col min="5122" max="5122" width="16.7109375" style="25" customWidth="1"/>
    <col min="5123" max="5123" width="6.7109375" style="25" customWidth="1"/>
    <col min="5124" max="5124" width="7.85546875" style="25" customWidth="1"/>
    <col min="5125" max="5125" width="14.5703125" style="25" customWidth="1"/>
    <col min="5126" max="5126" width="8.140625" style="25" customWidth="1"/>
    <col min="5127" max="5127" width="13.42578125" style="25" customWidth="1"/>
    <col min="5128" max="5128" width="13" style="25" customWidth="1"/>
    <col min="5129" max="5131" width="11.28515625" style="25" customWidth="1"/>
    <col min="5132" max="5132" width="13.140625" style="25" customWidth="1"/>
    <col min="5133" max="5133" width="48" style="25" customWidth="1"/>
    <col min="5134" max="5134" width="12.140625" style="25" bestFit="1" customWidth="1"/>
    <col min="5135" max="5376" width="9.140625" style="25"/>
    <col min="5377" max="5377" width="101.5703125" style="25" customWidth="1"/>
    <col min="5378" max="5378" width="16.7109375" style="25" customWidth="1"/>
    <col min="5379" max="5379" width="6.7109375" style="25" customWidth="1"/>
    <col min="5380" max="5380" width="7.85546875" style="25" customWidth="1"/>
    <col min="5381" max="5381" width="14.5703125" style="25" customWidth="1"/>
    <col min="5382" max="5382" width="8.140625" style="25" customWidth="1"/>
    <col min="5383" max="5383" width="13.42578125" style="25" customWidth="1"/>
    <col min="5384" max="5384" width="13" style="25" customWidth="1"/>
    <col min="5385" max="5387" width="11.28515625" style="25" customWidth="1"/>
    <col min="5388" max="5388" width="13.140625" style="25" customWidth="1"/>
    <col min="5389" max="5389" width="48" style="25" customWidth="1"/>
    <col min="5390" max="5390" width="12.140625" style="25" bestFit="1" customWidth="1"/>
    <col min="5391" max="5632" width="9.140625" style="25"/>
    <col min="5633" max="5633" width="101.5703125" style="25" customWidth="1"/>
    <col min="5634" max="5634" width="16.7109375" style="25" customWidth="1"/>
    <col min="5635" max="5635" width="6.7109375" style="25" customWidth="1"/>
    <col min="5636" max="5636" width="7.85546875" style="25" customWidth="1"/>
    <col min="5637" max="5637" width="14.5703125" style="25" customWidth="1"/>
    <col min="5638" max="5638" width="8.140625" style="25" customWidth="1"/>
    <col min="5639" max="5639" width="13.42578125" style="25" customWidth="1"/>
    <col min="5640" max="5640" width="13" style="25" customWidth="1"/>
    <col min="5641" max="5643" width="11.28515625" style="25" customWidth="1"/>
    <col min="5644" max="5644" width="13.140625" style="25" customWidth="1"/>
    <col min="5645" max="5645" width="48" style="25" customWidth="1"/>
    <col min="5646" max="5646" width="12.140625" style="25" bestFit="1" customWidth="1"/>
    <col min="5647" max="5888" width="9.140625" style="25"/>
    <col min="5889" max="5889" width="101.5703125" style="25" customWidth="1"/>
    <col min="5890" max="5890" width="16.7109375" style="25" customWidth="1"/>
    <col min="5891" max="5891" width="6.7109375" style="25" customWidth="1"/>
    <col min="5892" max="5892" width="7.85546875" style="25" customWidth="1"/>
    <col min="5893" max="5893" width="14.5703125" style="25" customWidth="1"/>
    <col min="5894" max="5894" width="8.140625" style="25" customWidth="1"/>
    <col min="5895" max="5895" width="13.42578125" style="25" customWidth="1"/>
    <col min="5896" max="5896" width="13" style="25" customWidth="1"/>
    <col min="5897" max="5899" width="11.28515625" style="25" customWidth="1"/>
    <col min="5900" max="5900" width="13.140625" style="25" customWidth="1"/>
    <col min="5901" max="5901" width="48" style="25" customWidth="1"/>
    <col min="5902" max="5902" width="12.140625" style="25" bestFit="1" customWidth="1"/>
    <col min="5903" max="6144" width="9.140625" style="25"/>
    <col min="6145" max="6145" width="101.5703125" style="25" customWidth="1"/>
    <col min="6146" max="6146" width="16.7109375" style="25" customWidth="1"/>
    <col min="6147" max="6147" width="6.7109375" style="25" customWidth="1"/>
    <col min="6148" max="6148" width="7.85546875" style="25" customWidth="1"/>
    <col min="6149" max="6149" width="14.5703125" style="25" customWidth="1"/>
    <col min="6150" max="6150" width="8.140625" style="25" customWidth="1"/>
    <col min="6151" max="6151" width="13.42578125" style="25" customWidth="1"/>
    <col min="6152" max="6152" width="13" style="25" customWidth="1"/>
    <col min="6153" max="6155" width="11.28515625" style="25" customWidth="1"/>
    <col min="6156" max="6156" width="13.140625" style="25" customWidth="1"/>
    <col min="6157" max="6157" width="48" style="25" customWidth="1"/>
    <col min="6158" max="6158" width="12.140625" style="25" bestFit="1" customWidth="1"/>
    <col min="6159" max="6400" width="9.140625" style="25"/>
    <col min="6401" max="6401" width="101.5703125" style="25" customWidth="1"/>
    <col min="6402" max="6402" width="16.7109375" style="25" customWidth="1"/>
    <col min="6403" max="6403" width="6.7109375" style="25" customWidth="1"/>
    <col min="6404" max="6404" width="7.85546875" style="25" customWidth="1"/>
    <col min="6405" max="6405" width="14.5703125" style="25" customWidth="1"/>
    <col min="6406" max="6406" width="8.140625" style="25" customWidth="1"/>
    <col min="6407" max="6407" width="13.42578125" style="25" customWidth="1"/>
    <col min="6408" max="6408" width="13" style="25" customWidth="1"/>
    <col min="6409" max="6411" width="11.28515625" style="25" customWidth="1"/>
    <col min="6412" max="6412" width="13.140625" style="25" customWidth="1"/>
    <col min="6413" max="6413" width="48" style="25" customWidth="1"/>
    <col min="6414" max="6414" width="12.140625" style="25" bestFit="1" customWidth="1"/>
    <col min="6415" max="6656" width="9.140625" style="25"/>
    <col min="6657" max="6657" width="101.5703125" style="25" customWidth="1"/>
    <col min="6658" max="6658" width="16.7109375" style="25" customWidth="1"/>
    <col min="6659" max="6659" width="6.7109375" style="25" customWidth="1"/>
    <col min="6660" max="6660" width="7.85546875" style="25" customWidth="1"/>
    <col min="6661" max="6661" width="14.5703125" style="25" customWidth="1"/>
    <col min="6662" max="6662" width="8.140625" style="25" customWidth="1"/>
    <col min="6663" max="6663" width="13.42578125" style="25" customWidth="1"/>
    <col min="6664" max="6664" width="13" style="25" customWidth="1"/>
    <col min="6665" max="6667" width="11.28515625" style="25" customWidth="1"/>
    <col min="6668" max="6668" width="13.140625" style="25" customWidth="1"/>
    <col min="6669" max="6669" width="48" style="25" customWidth="1"/>
    <col min="6670" max="6670" width="12.140625" style="25" bestFit="1" customWidth="1"/>
    <col min="6671" max="6912" width="9.140625" style="25"/>
    <col min="6913" max="6913" width="101.5703125" style="25" customWidth="1"/>
    <col min="6914" max="6914" width="16.7109375" style="25" customWidth="1"/>
    <col min="6915" max="6915" width="6.7109375" style="25" customWidth="1"/>
    <col min="6916" max="6916" width="7.85546875" style="25" customWidth="1"/>
    <col min="6917" max="6917" width="14.5703125" style="25" customWidth="1"/>
    <col min="6918" max="6918" width="8.140625" style="25" customWidth="1"/>
    <col min="6919" max="6919" width="13.42578125" style="25" customWidth="1"/>
    <col min="6920" max="6920" width="13" style="25" customWidth="1"/>
    <col min="6921" max="6923" width="11.28515625" style="25" customWidth="1"/>
    <col min="6924" max="6924" width="13.140625" style="25" customWidth="1"/>
    <col min="6925" max="6925" width="48" style="25" customWidth="1"/>
    <col min="6926" max="6926" width="12.140625" style="25" bestFit="1" customWidth="1"/>
    <col min="6927" max="7168" width="9.140625" style="25"/>
    <col min="7169" max="7169" width="101.5703125" style="25" customWidth="1"/>
    <col min="7170" max="7170" width="16.7109375" style="25" customWidth="1"/>
    <col min="7171" max="7171" width="6.7109375" style="25" customWidth="1"/>
    <col min="7172" max="7172" width="7.85546875" style="25" customWidth="1"/>
    <col min="7173" max="7173" width="14.5703125" style="25" customWidth="1"/>
    <col min="7174" max="7174" width="8.140625" style="25" customWidth="1"/>
    <col min="7175" max="7175" width="13.42578125" style="25" customWidth="1"/>
    <col min="7176" max="7176" width="13" style="25" customWidth="1"/>
    <col min="7177" max="7179" width="11.28515625" style="25" customWidth="1"/>
    <col min="7180" max="7180" width="13.140625" style="25" customWidth="1"/>
    <col min="7181" max="7181" width="48" style="25" customWidth="1"/>
    <col min="7182" max="7182" width="12.140625" style="25" bestFit="1" customWidth="1"/>
    <col min="7183" max="7424" width="9.140625" style="25"/>
    <col min="7425" max="7425" width="101.5703125" style="25" customWidth="1"/>
    <col min="7426" max="7426" width="16.7109375" style="25" customWidth="1"/>
    <col min="7427" max="7427" width="6.7109375" style="25" customWidth="1"/>
    <col min="7428" max="7428" width="7.85546875" style="25" customWidth="1"/>
    <col min="7429" max="7429" width="14.5703125" style="25" customWidth="1"/>
    <col min="7430" max="7430" width="8.140625" style="25" customWidth="1"/>
    <col min="7431" max="7431" width="13.42578125" style="25" customWidth="1"/>
    <col min="7432" max="7432" width="13" style="25" customWidth="1"/>
    <col min="7433" max="7435" width="11.28515625" style="25" customWidth="1"/>
    <col min="7436" max="7436" width="13.140625" style="25" customWidth="1"/>
    <col min="7437" max="7437" width="48" style="25" customWidth="1"/>
    <col min="7438" max="7438" width="12.140625" style="25" bestFit="1" customWidth="1"/>
    <col min="7439" max="7680" width="9.140625" style="25"/>
    <col min="7681" max="7681" width="101.5703125" style="25" customWidth="1"/>
    <col min="7682" max="7682" width="16.7109375" style="25" customWidth="1"/>
    <col min="7683" max="7683" width="6.7109375" style="25" customWidth="1"/>
    <col min="7684" max="7684" width="7.85546875" style="25" customWidth="1"/>
    <col min="7685" max="7685" width="14.5703125" style="25" customWidth="1"/>
    <col min="7686" max="7686" width="8.140625" style="25" customWidth="1"/>
    <col min="7687" max="7687" width="13.42578125" style="25" customWidth="1"/>
    <col min="7688" max="7688" width="13" style="25" customWidth="1"/>
    <col min="7689" max="7691" width="11.28515625" style="25" customWidth="1"/>
    <col min="7692" max="7692" width="13.140625" style="25" customWidth="1"/>
    <col min="7693" max="7693" width="48" style="25" customWidth="1"/>
    <col min="7694" max="7694" width="12.140625" style="25" bestFit="1" customWidth="1"/>
    <col min="7695" max="7936" width="9.140625" style="25"/>
    <col min="7937" max="7937" width="101.5703125" style="25" customWidth="1"/>
    <col min="7938" max="7938" width="16.7109375" style="25" customWidth="1"/>
    <col min="7939" max="7939" width="6.7109375" style="25" customWidth="1"/>
    <col min="7940" max="7940" width="7.85546875" style="25" customWidth="1"/>
    <col min="7941" max="7941" width="14.5703125" style="25" customWidth="1"/>
    <col min="7942" max="7942" width="8.140625" style="25" customWidth="1"/>
    <col min="7943" max="7943" width="13.42578125" style="25" customWidth="1"/>
    <col min="7944" max="7944" width="13" style="25" customWidth="1"/>
    <col min="7945" max="7947" width="11.28515625" style="25" customWidth="1"/>
    <col min="7948" max="7948" width="13.140625" style="25" customWidth="1"/>
    <col min="7949" max="7949" width="48" style="25" customWidth="1"/>
    <col min="7950" max="7950" width="12.140625" style="25" bestFit="1" customWidth="1"/>
    <col min="7951" max="8192" width="9.140625" style="25"/>
    <col min="8193" max="8193" width="101.5703125" style="25" customWidth="1"/>
    <col min="8194" max="8194" width="16.7109375" style="25" customWidth="1"/>
    <col min="8195" max="8195" width="6.7109375" style="25" customWidth="1"/>
    <col min="8196" max="8196" width="7.85546875" style="25" customWidth="1"/>
    <col min="8197" max="8197" width="14.5703125" style="25" customWidth="1"/>
    <col min="8198" max="8198" width="8.140625" style="25" customWidth="1"/>
    <col min="8199" max="8199" width="13.42578125" style="25" customWidth="1"/>
    <col min="8200" max="8200" width="13" style="25" customWidth="1"/>
    <col min="8201" max="8203" width="11.28515625" style="25" customWidth="1"/>
    <col min="8204" max="8204" width="13.140625" style="25" customWidth="1"/>
    <col min="8205" max="8205" width="48" style="25" customWidth="1"/>
    <col min="8206" max="8206" width="12.140625" style="25" bestFit="1" customWidth="1"/>
    <col min="8207" max="8448" width="9.140625" style="25"/>
    <col min="8449" max="8449" width="101.5703125" style="25" customWidth="1"/>
    <col min="8450" max="8450" width="16.7109375" style="25" customWidth="1"/>
    <col min="8451" max="8451" width="6.7109375" style="25" customWidth="1"/>
    <col min="8452" max="8452" width="7.85546875" style="25" customWidth="1"/>
    <col min="8453" max="8453" width="14.5703125" style="25" customWidth="1"/>
    <col min="8454" max="8454" width="8.140625" style="25" customWidth="1"/>
    <col min="8455" max="8455" width="13.42578125" style="25" customWidth="1"/>
    <col min="8456" max="8456" width="13" style="25" customWidth="1"/>
    <col min="8457" max="8459" width="11.28515625" style="25" customWidth="1"/>
    <col min="8460" max="8460" width="13.140625" style="25" customWidth="1"/>
    <col min="8461" max="8461" width="48" style="25" customWidth="1"/>
    <col min="8462" max="8462" width="12.140625" style="25" bestFit="1" customWidth="1"/>
    <col min="8463" max="8704" width="9.140625" style="25"/>
    <col min="8705" max="8705" width="101.5703125" style="25" customWidth="1"/>
    <col min="8706" max="8706" width="16.7109375" style="25" customWidth="1"/>
    <col min="8707" max="8707" width="6.7109375" style="25" customWidth="1"/>
    <col min="8708" max="8708" width="7.85546875" style="25" customWidth="1"/>
    <col min="8709" max="8709" width="14.5703125" style="25" customWidth="1"/>
    <col min="8710" max="8710" width="8.140625" style="25" customWidth="1"/>
    <col min="8711" max="8711" width="13.42578125" style="25" customWidth="1"/>
    <col min="8712" max="8712" width="13" style="25" customWidth="1"/>
    <col min="8713" max="8715" width="11.28515625" style="25" customWidth="1"/>
    <col min="8716" max="8716" width="13.140625" style="25" customWidth="1"/>
    <col min="8717" max="8717" width="48" style="25" customWidth="1"/>
    <col min="8718" max="8718" width="12.140625" style="25" bestFit="1" customWidth="1"/>
    <col min="8719" max="8960" width="9.140625" style="25"/>
    <col min="8961" max="8961" width="101.5703125" style="25" customWidth="1"/>
    <col min="8962" max="8962" width="16.7109375" style="25" customWidth="1"/>
    <col min="8963" max="8963" width="6.7109375" style="25" customWidth="1"/>
    <col min="8964" max="8964" width="7.85546875" style="25" customWidth="1"/>
    <col min="8965" max="8965" width="14.5703125" style="25" customWidth="1"/>
    <col min="8966" max="8966" width="8.140625" style="25" customWidth="1"/>
    <col min="8967" max="8967" width="13.42578125" style="25" customWidth="1"/>
    <col min="8968" max="8968" width="13" style="25" customWidth="1"/>
    <col min="8969" max="8971" width="11.28515625" style="25" customWidth="1"/>
    <col min="8972" max="8972" width="13.140625" style="25" customWidth="1"/>
    <col min="8973" max="8973" width="48" style="25" customWidth="1"/>
    <col min="8974" max="8974" width="12.140625" style="25" bestFit="1" customWidth="1"/>
    <col min="8975" max="9216" width="9.140625" style="25"/>
    <col min="9217" max="9217" width="101.5703125" style="25" customWidth="1"/>
    <col min="9218" max="9218" width="16.7109375" style="25" customWidth="1"/>
    <col min="9219" max="9219" width="6.7109375" style="25" customWidth="1"/>
    <col min="9220" max="9220" width="7.85546875" style="25" customWidth="1"/>
    <col min="9221" max="9221" width="14.5703125" style="25" customWidth="1"/>
    <col min="9222" max="9222" width="8.140625" style="25" customWidth="1"/>
    <col min="9223" max="9223" width="13.42578125" style="25" customWidth="1"/>
    <col min="9224" max="9224" width="13" style="25" customWidth="1"/>
    <col min="9225" max="9227" width="11.28515625" style="25" customWidth="1"/>
    <col min="9228" max="9228" width="13.140625" style="25" customWidth="1"/>
    <col min="9229" max="9229" width="48" style="25" customWidth="1"/>
    <col min="9230" max="9230" width="12.140625" style="25" bestFit="1" customWidth="1"/>
    <col min="9231" max="9472" width="9.140625" style="25"/>
    <col min="9473" max="9473" width="101.5703125" style="25" customWidth="1"/>
    <col min="9474" max="9474" width="16.7109375" style="25" customWidth="1"/>
    <col min="9475" max="9475" width="6.7109375" style="25" customWidth="1"/>
    <col min="9476" max="9476" width="7.85546875" style="25" customWidth="1"/>
    <col min="9477" max="9477" width="14.5703125" style="25" customWidth="1"/>
    <col min="9478" max="9478" width="8.140625" style="25" customWidth="1"/>
    <col min="9479" max="9479" width="13.42578125" style="25" customWidth="1"/>
    <col min="9480" max="9480" width="13" style="25" customWidth="1"/>
    <col min="9481" max="9483" width="11.28515625" style="25" customWidth="1"/>
    <col min="9484" max="9484" width="13.140625" style="25" customWidth="1"/>
    <col min="9485" max="9485" width="48" style="25" customWidth="1"/>
    <col min="9486" max="9486" width="12.140625" style="25" bestFit="1" customWidth="1"/>
    <col min="9487" max="9728" width="9.140625" style="25"/>
    <col min="9729" max="9729" width="101.5703125" style="25" customWidth="1"/>
    <col min="9730" max="9730" width="16.7109375" style="25" customWidth="1"/>
    <col min="9731" max="9731" width="6.7109375" style="25" customWidth="1"/>
    <col min="9732" max="9732" width="7.85546875" style="25" customWidth="1"/>
    <col min="9733" max="9733" width="14.5703125" style="25" customWidth="1"/>
    <col min="9734" max="9734" width="8.140625" style="25" customWidth="1"/>
    <col min="9735" max="9735" width="13.42578125" style="25" customWidth="1"/>
    <col min="9736" max="9736" width="13" style="25" customWidth="1"/>
    <col min="9737" max="9739" width="11.28515625" style="25" customWidth="1"/>
    <col min="9740" max="9740" width="13.140625" style="25" customWidth="1"/>
    <col min="9741" max="9741" width="48" style="25" customWidth="1"/>
    <col min="9742" max="9742" width="12.140625" style="25" bestFit="1" customWidth="1"/>
    <col min="9743" max="9984" width="9.140625" style="25"/>
    <col min="9985" max="9985" width="101.5703125" style="25" customWidth="1"/>
    <col min="9986" max="9986" width="16.7109375" style="25" customWidth="1"/>
    <col min="9987" max="9987" width="6.7109375" style="25" customWidth="1"/>
    <col min="9988" max="9988" width="7.85546875" style="25" customWidth="1"/>
    <col min="9989" max="9989" width="14.5703125" style="25" customWidth="1"/>
    <col min="9990" max="9990" width="8.140625" style="25" customWidth="1"/>
    <col min="9991" max="9991" width="13.42578125" style="25" customWidth="1"/>
    <col min="9992" max="9992" width="13" style="25" customWidth="1"/>
    <col min="9993" max="9995" width="11.28515625" style="25" customWidth="1"/>
    <col min="9996" max="9996" width="13.140625" style="25" customWidth="1"/>
    <col min="9997" max="9997" width="48" style="25" customWidth="1"/>
    <col min="9998" max="9998" width="12.140625" style="25" bestFit="1" customWidth="1"/>
    <col min="9999" max="10240" width="9.140625" style="25"/>
    <col min="10241" max="10241" width="101.5703125" style="25" customWidth="1"/>
    <col min="10242" max="10242" width="16.7109375" style="25" customWidth="1"/>
    <col min="10243" max="10243" width="6.7109375" style="25" customWidth="1"/>
    <col min="10244" max="10244" width="7.85546875" style="25" customWidth="1"/>
    <col min="10245" max="10245" width="14.5703125" style="25" customWidth="1"/>
    <col min="10246" max="10246" width="8.140625" style="25" customWidth="1"/>
    <col min="10247" max="10247" width="13.42578125" style="25" customWidth="1"/>
    <col min="10248" max="10248" width="13" style="25" customWidth="1"/>
    <col min="10249" max="10251" width="11.28515625" style="25" customWidth="1"/>
    <col min="10252" max="10252" width="13.140625" style="25" customWidth="1"/>
    <col min="10253" max="10253" width="48" style="25" customWidth="1"/>
    <col min="10254" max="10254" width="12.140625" style="25" bestFit="1" customWidth="1"/>
    <col min="10255" max="10496" width="9.140625" style="25"/>
    <col min="10497" max="10497" width="101.5703125" style="25" customWidth="1"/>
    <col min="10498" max="10498" width="16.7109375" style="25" customWidth="1"/>
    <col min="10499" max="10499" width="6.7109375" style="25" customWidth="1"/>
    <col min="10500" max="10500" width="7.85546875" style="25" customWidth="1"/>
    <col min="10501" max="10501" width="14.5703125" style="25" customWidth="1"/>
    <col min="10502" max="10502" width="8.140625" style="25" customWidth="1"/>
    <col min="10503" max="10503" width="13.42578125" style="25" customWidth="1"/>
    <col min="10504" max="10504" width="13" style="25" customWidth="1"/>
    <col min="10505" max="10507" width="11.28515625" style="25" customWidth="1"/>
    <col min="10508" max="10508" width="13.140625" style="25" customWidth="1"/>
    <col min="10509" max="10509" width="48" style="25" customWidth="1"/>
    <col min="10510" max="10510" width="12.140625" style="25" bestFit="1" customWidth="1"/>
    <col min="10511" max="10752" width="9.140625" style="25"/>
    <col min="10753" max="10753" width="101.5703125" style="25" customWidth="1"/>
    <col min="10754" max="10754" width="16.7109375" style="25" customWidth="1"/>
    <col min="10755" max="10755" width="6.7109375" style="25" customWidth="1"/>
    <col min="10756" max="10756" width="7.85546875" style="25" customWidth="1"/>
    <col min="10757" max="10757" width="14.5703125" style="25" customWidth="1"/>
    <col min="10758" max="10758" width="8.140625" style="25" customWidth="1"/>
    <col min="10759" max="10759" width="13.42578125" style="25" customWidth="1"/>
    <col min="10760" max="10760" width="13" style="25" customWidth="1"/>
    <col min="10761" max="10763" width="11.28515625" style="25" customWidth="1"/>
    <col min="10764" max="10764" width="13.140625" style="25" customWidth="1"/>
    <col min="10765" max="10765" width="48" style="25" customWidth="1"/>
    <col min="10766" max="10766" width="12.140625" style="25" bestFit="1" customWidth="1"/>
    <col min="10767" max="11008" width="9.140625" style="25"/>
    <col min="11009" max="11009" width="101.5703125" style="25" customWidth="1"/>
    <col min="11010" max="11010" width="16.7109375" style="25" customWidth="1"/>
    <col min="11011" max="11011" width="6.7109375" style="25" customWidth="1"/>
    <col min="11012" max="11012" width="7.85546875" style="25" customWidth="1"/>
    <col min="11013" max="11013" width="14.5703125" style="25" customWidth="1"/>
    <col min="11014" max="11014" width="8.140625" style="25" customWidth="1"/>
    <col min="11015" max="11015" width="13.42578125" style="25" customWidth="1"/>
    <col min="11016" max="11016" width="13" style="25" customWidth="1"/>
    <col min="11017" max="11019" width="11.28515625" style="25" customWidth="1"/>
    <col min="11020" max="11020" width="13.140625" style="25" customWidth="1"/>
    <col min="11021" max="11021" width="48" style="25" customWidth="1"/>
    <col min="11022" max="11022" width="12.140625" style="25" bestFit="1" customWidth="1"/>
    <col min="11023" max="11264" width="9.140625" style="25"/>
    <col min="11265" max="11265" width="101.5703125" style="25" customWidth="1"/>
    <col min="11266" max="11266" width="16.7109375" style="25" customWidth="1"/>
    <col min="11267" max="11267" width="6.7109375" style="25" customWidth="1"/>
    <col min="11268" max="11268" width="7.85546875" style="25" customWidth="1"/>
    <col min="11269" max="11269" width="14.5703125" style="25" customWidth="1"/>
    <col min="11270" max="11270" width="8.140625" style="25" customWidth="1"/>
    <col min="11271" max="11271" width="13.42578125" style="25" customWidth="1"/>
    <col min="11272" max="11272" width="13" style="25" customWidth="1"/>
    <col min="11273" max="11275" width="11.28515625" style="25" customWidth="1"/>
    <col min="11276" max="11276" width="13.140625" style="25" customWidth="1"/>
    <col min="11277" max="11277" width="48" style="25" customWidth="1"/>
    <col min="11278" max="11278" width="12.140625" style="25" bestFit="1" customWidth="1"/>
    <col min="11279" max="11520" width="9.140625" style="25"/>
    <col min="11521" max="11521" width="101.5703125" style="25" customWidth="1"/>
    <col min="11522" max="11522" width="16.7109375" style="25" customWidth="1"/>
    <col min="11523" max="11523" width="6.7109375" style="25" customWidth="1"/>
    <col min="11524" max="11524" width="7.85546875" style="25" customWidth="1"/>
    <col min="11525" max="11525" width="14.5703125" style="25" customWidth="1"/>
    <col min="11526" max="11526" width="8.140625" style="25" customWidth="1"/>
    <col min="11527" max="11527" width="13.42578125" style="25" customWidth="1"/>
    <col min="11528" max="11528" width="13" style="25" customWidth="1"/>
    <col min="11529" max="11531" width="11.28515625" style="25" customWidth="1"/>
    <col min="11532" max="11532" width="13.140625" style="25" customWidth="1"/>
    <col min="11533" max="11533" width="48" style="25" customWidth="1"/>
    <col min="11534" max="11534" width="12.140625" style="25" bestFit="1" customWidth="1"/>
    <col min="11535" max="11776" width="9.140625" style="25"/>
    <col min="11777" max="11777" width="101.5703125" style="25" customWidth="1"/>
    <col min="11778" max="11778" width="16.7109375" style="25" customWidth="1"/>
    <col min="11779" max="11779" width="6.7109375" style="25" customWidth="1"/>
    <col min="11780" max="11780" width="7.85546875" style="25" customWidth="1"/>
    <col min="11781" max="11781" width="14.5703125" style="25" customWidth="1"/>
    <col min="11782" max="11782" width="8.140625" style="25" customWidth="1"/>
    <col min="11783" max="11783" width="13.42578125" style="25" customWidth="1"/>
    <col min="11784" max="11784" width="13" style="25" customWidth="1"/>
    <col min="11785" max="11787" width="11.28515625" style="25" customWidth="1"/>
    <col min="11788" max="11788" width="13.140625" style="25" customWidth="1"/>
    <col min="11789" max="11789" width="48" style="25" customWidth="1"/>
    <col min="11790" max="11790" width="12.140625" style="25" bestFit="1" customWidth="1"/>
    <col min="11791" max="12032" width="9.140625" style="25"/>
    <col min="12033" max="12033" width="101.5703125" style="25" customWidth="1"/>
    <col min="12034" max="12034" width="16.7109375" style="25" customWidth="1"/>
    <col min="12035" max="12035" width="6.7109375" style="25" customWidth="1"/>
    <col min="12036" max="12036" width="7.85546875" style="25" customWidth="1"/>
    <col min="12037" max="12037" width="14.5703125" style="25" customWidth="1"/>
    <col min="12038" max="12038" width="8.140625" style="25" customWidth="1"/>
    <col min="12039" max="12039" width="13.42578125" style="25" customWidth="1"/>
    <col min="12040" max="12040" width="13" style="25" customWidth="1"/>
    <col min="12041" max="12043" width="11.28515625" style="25" customWidth="1"/>
    <col min="12044" max="12044" width="13.140625" style="25" customWidth="1"/>
    <col min="12045" max="12045" width="48" style="25" customWidth="1"/>
    <col min="12046" max="12046" width="12.140625" style="25" bestFit="1" customWidth="1"/>
    <col min="12047" max="12288" width="9.140625" style="25"/>
    <col min="12289" max="12289" width="101.5703125" style="25" customWidth="1"/>
    <col min="12290" max="12290" width="16.7109375" style="25" customWidth="1"/>
    <col min="12291" max="12291" width="6.7109375" style="25" customWidth="1"/>
    <col min="12292" max="12292" width="7.85546875" style="25" customWidth="1"/>
    <col min="12293" max="12293" width="14.5703125" style="25" customWidth="1"/>
    <col min="12294" max="12294" width="8.140625" style="25" customWidth="1"/>
    <col min="12295" max="12295" width="13.42578125" style="25" customWidth="1"/>
    <col min="12296" max="12296" width="13" style="25" customWidth="1"/>
    <col min="12297" max="12299" width="11.28515625" style="25" customWidth="1"/>
    <col min="12300" max="12300" width="13.140625" style="25" customWidth="1"/>
    <col min="12301" max="12301" width="48" style="25" customWidth="1"/>
    <col min="12302" max="12302" width="12.140625" style="25" bestFit="1" customWidth="1"/>
    <col min="12303" max="12544" width="9.140625" style="25"/>
    <col min="12545" max="12545" width="101.5703125" style="25" customWidth="1"/>
    <col min="12546" max="12546" width="16.7109375" style="25" customWidth="1"/>
    <col min="12547" max="12547" width="6.7109375" style="25" customWidth="1"/>
    <col min="12548" max="12548" width="7.85546875" style="25" customWidth="1"/>
    <col min="12549" max="12549" width="14.5703125" style="25" customWidth="1"/>
    <col min="12550" max="12550" width="8.140625" style="25" customWidth="1"/>
    <col min="12551" max="12551" width="13.42578125" style="25" customWidth="1"/>
    <col min="12552" max="12552" width="13" style="25" customWidth="1"/>
    <col min="12553" max="12555" width="11.28515625" style="25" customWidth="1"/>
    <col min="12556" max="12556" width="13.140625" style="25" customWidth="1"/>
    <col min="12557" max="12557" width="48" style="25" customWidth="1"/>
    <col min="12558" max="12558" width="12.140625" style="25" bestFit="1" customWidth="1"/>
    <col min="12559" max="12800" width="9.140625" style="25"/>
    <col min="12801" max="12801" width="101.5703125" style="25" customWidth="1"/>
    <col min="12802" max="12802" width="16.7109375" style="25" customWidth="1"/>
    <col min="12803" max="12803" width="6.7109375" style="25" customWidth="1"/>
    <col min="12804" max="12804" width="7.85546875" style="25" customWidth="1"/>
    <col min="12805" max="12805" width="14.5703125" style="25" customWidth="1"/>
    <col min="12806" max="12806" width="8.140625" style="25" customWidth="1"/>
    <col min="12807" max="12807" width="13.42578125" style="25" customWidth="1"/>
    <col min="12808" max="12808" width="13" style="25" customWidth="1"/>
    <col min="12809" max="12811" width="11.28515625" style="25" customWidth="1"/>
    <col min="12812" max="12812" width="13.140625" style="25" customWidth="1"/>
    <col min="12813" max="12813" width="48" style="25" customWidth="1"/>
    <col min="12814" max="12814" width="12.140625" style="25" bestFit="1" customWidth="1"/>
    <col min="12815" max="13056" width="9.140625" style="25"/>
    <col min="13057" max="13057" width="101.5703125" style="25" customWidth="1"/>
    <col min="13058" max="13058" width="16.7109375" style="25" customWidth="1"/>
    <col min="13059" max="13059" width="6.7109375" style="25" customWidth="1"/>
    <col min="13060" max="13060" width="7.85546875" style="25" customWidth="1"/>
    <col min="13061" max="13061" width="14.5703125" style="25" customWidth="1"/>
    <col min="13062" max="13062" width="8.140625" style="25" customWidth="1"/>
    <col min="13063" max="13063" width="13.42578125" style="25" customWidth="1"/>
    <col min="13064" max="13064" width="13" style="25" customWidth="1"/>
    <col min="13065" max="13067" width="11.28515625" style="25" customWidth="1"/>
    <col min="13068" max="13068" width="13.140625" style="25" customWidth="1"/>
    <col min="13069" max="13069" width="48" style="25" customWidth="1"/>
    <col min="13070" max="13070" width="12.140625" style="25" bestFit="1" customWidth="1"/>
    <col min="13071" max="13312" width="9.140625" style="25"/>
    <col min="13313" max="13313" width="101.5703125" style="25" customWidth="1"/>
    <col min="13314" max="13314" width="16.7109375" style="25" customWidth="1"/>
    <col min="13315" max="13315" width="6.7109375" style="25" customWidth="1"/>
    <col min="13316" max="13316" width="7.85546875" style="25" customWidth="1"/>
    <col min="13317" max="13317" width="14.5703125" style="25" customWidth="1"/>
    <col min="13318" max="13318" width="8.140625" style="25" customWidth="1"/>
    <col min="13319" max="13319" width="13.42578125" style="25" customWidth="1"/>
    <col min="13320" max="13320" width="13" style="25" customWidth="1"/>
    <col min="13321" max="13323" width="11.28515625" style="25" customWidth="1"/>
    <col min="13324" max="13324" width="13.140625" style="25" customWidth="1"/>
    <col min="13325" max="13325" width="48" style="25" customWidth="1"/>
    <col min="13326" max="13326" width="12.140625" style="25" bestFit="1" customWidth="1"/>
    <col min="13327" max="13568" width="9.140625" style="25"/>
    <col min="13569" max="13569" width="101.5703125" style="25" customWidth="1"/>
    <col min="13570" max="13570" width="16.7109375" style="25" customWidth="1"/>
    <col min="13571" max="13571" width="6.7109375" style="25" customWidth="1"/>
    <col min="13572" max="13572" width="7.85546875" style="25" customWidth="1"/>
    <col min="13573" max="13573" width="14.5703125" style="25" customWidth="1"/>
    <col min="13574" max="13574" width="8.140625" style="25" customWidth="1"/>
    <col min="13575" max="13575" width="13.42578125" style="25" customWidth="1"/>
    <col min="13576" max="13576" width="13" style="25" customWidth="1"/>
    <col min="13577" max="13579" width="11.28515625" style="25" customWidth="1"/>
    <col min="13580" max="13580" width="13.140625" style="25" customWidth="1"/>
    <col min="13581" max="13581" width="48" style="25" customWidth="1"/>
    <col min="13582" max="13582" width="12.140625" style="25" bestFit="1" customWidth="1"/>
    <col min="13583" max="13824" width="9.140625" style="25"/>
    <col min="13825" max="13825" width="101.5703125" style="25" customWidth="1"/>
    <col min="13826" max="13826" width="16.7109375" style="25" customWidth="1"/>
    <col min="13827" max="13827" width="6.7109375" style="25" customWidth="1"/>
    <col min="13828" max="13828" width="7.85546875" style="25" customWidth="1"/>
    <col min="13829" max="13829" width="14.5703125" style="25" customWidth="1"/>
    <col min="13830" max="13830" width="8.140625" style="25" customWidth="1"/>
    <col min="13831" max="13831" width="13.42578125" style="25" customWidth="1"/>
    <col min="13832" max="13832" width="13" style="25" customWidth="1"/>
    <col min="13833" max="13835" width="11.28515625" style="25" customWidth="1"/>
    <col min="13836" max="13836" width="13.140625" style="25" customWidth="1"/>
    <col min="13837" max="13837" width="48" style="25" customWidth="1"/>
    <col min="13838" max="13838" width="12.140625" style="25" bestFit="1" customWidth="1"/>
    <col min="13839" max="14080" width="9.140625" style="25"/>
    <col min="14081" max="14081" width="101.5703125" style="25" customWidth="1"/>
    <col min="14082" max="14082" width="16.7109375" style="25" customWidth="1"/>
    <col min="14083" max="14083" width="6.7109375" style="25" customWidth="1"/>
    <col min="14084" max="14084" width="7.85546875" style="25" customWidth="1"/>
    <col min="14085" max="14085" width="14.5703125" style="25" customWidth="1"/>
    <col min="14086" max="14086" width="8.140625" style="25" customWidth="1"/>
    <col min="14087" max="14087" width="13.42578125" style="25" customWidth="1"/>
    <col min="14088" max="14088" width="13" style="25" customWidth="1"/>
    <col min="14089" max="14091" width="11.28515625" style="25" customWidth="1"/>
    <col min="14092" max="14092" width="13.140625" style="25" customWidth="1"/>
    <col min="14093" max="14093" width="48" style="25" customWidth="1"/>
    <col min="14094" max="14094" width="12.140625" style="25" bestFit="1" customWidth="1"/>
    <col min="14095" max="14336" width="9.140625" style="25"/>
    <col min="14337" max="14337" width="101.5703125" style="25" customWidth="1"/>
    <col min="14338" max="14338" width="16.7109375" style="25" customWidth="1"/>
    <col min="14339" max="14339" width="6.7109375" style="25" customWidth="1"/>
    <col min="14340" max="14340" width="7.85546875" style="25" customWidth="1"/>
    <col min="14341" max="14341" width="14.5703125" style="25" customWidth="1"/>
    <col min="14342" max="14342" width="8.140625" style="25" customWidth="1"/>
    <col min="14343" max="14343" width="13.42578125" style="25" customWidth="1"/>
    <col min="14344" max="14344" width="13" style="25" customWidth="1"/>
    <col min="14345" max="14347" width="11.28515625" style="25" customWidth="1"/>
    <col min="14348" max="14348" width="13.140625" style="25" customWidth="1"/>
    <col min="14349" max="14349" width="48" style="25" customWidth="1"/>
    <col min="14350" max="14350" width="12.140625" style="25" bestFit="1" customWidth="1"/>
    <col min="14351" max="14592" width="9.140625" style="25"/>
    <col min="14593" max="14593" width="101.5703125" style="25" customWidth="1"/>
    <col min="14594" max="14594" width="16.7109375" style="25" customWidth="1"/>
    <col min="14595" max="14595" width="6.7109375" style="25" customWidth="1"/>
    <col min="14596" max="14596" width="7.85546875" style="25" customWidth="1"/>
    <col min="14597" max="14597" width="14.5703125" style="25" customWidth="1"/>
    <col min="14598" max="14598" width="8.140625" style="25" customWidth="1"/>
    <col min="14599" max="14599" width="13.42578125" style="25" customWidth="1"/>
    <col min="14600" max="14600" width="13" style="25" customWidth="1"/>
    <col min="14601" max="14603" width="11.28515625" style="25" customWidth="1"/>
    <col min="14604" max="14604" width="13.140625" style="25" customWidth="1"/>
    <col min="14605" max="14605" width="48" style="25" customWidth="1"/>
    <col min="14606" max="14606" width="12.140625" style="25" bestFit="1" customWidth="1"/>
    <col min="14607" max="14848" width="9.140625" style="25"/>
    <col min="14849" max="14849" width="101.5703125" style="25" customWidth="1"/>
    <col min="14850" max="14850" width="16.7109375" style="25" customWidth="1"/>
    <col min="14851" max="14851" width="6.7109375" style="25" customWidth="1"/>
    <col min="14852" max="14852" width="7.85546875" style="25" customWidth="1"/>
    <col min="14853" max="14853" width="14.5703125" style="25" customWidth="1"/>
    <col min="14854" max="14854" width="8.140625" style="25" customWidth="1"/>
    <col min="14855" max="14855" width="13.42578125" style="25" customWidth="1"/>
    <col min="14856" max="14856" width="13" style="25" customWidth="1"/>
    <col min="14857" max="14859" width="11.28515625" style="25" customWidth="1"/>
    <col min="14860" max="14860" width="13.140625" style="25" customWidth="1"/>
    <col min="14861" max="14861" width="48" style="25" customWidth="1"/>
    <col min="14862" max="14862" width="12.140625" style="25" bestFit="1" customWidth="1"/>
    <col min="14863" max="15104" width="9.140625" style="25"/>
    <col min="15105" max="15105" width="101.5703125" style="25" customWidth="1"/>
    <col min="15106" max="15106" width="16.7109375" style="25" customWidth="1"/>
    <col min="15107" max="15107" width="6.7109375" style="25" customWidth="1"/>
    <col min="15108" max="15108" width="7.85546875" style="25" customWidth="1"/>
    <col min="15109" max="15109" width="14.5703125" style="25" customWidth="1"/>
    <col min="15110" max="15110" width="8.140625" style="25" customWidth="1"/>
    <col min="15111" max="15111" width="13.42578125" style="25" customWidth="1"/>
    <col min="15112" max="15112" width="13" style="25" customWidth="1"/>
    <col min="15113" max="15115" width="11.28515625" style="25" customWidth="1"/>
    <col min="15116" max="15116" width="13.140625" style="25" customWidth="1"/>
    <col min="15117" max="15117" width="48" style="25" customWidth="1"/>
    <col min="15118" max="15118" width="12.140625" style="25" bestFit="1" customWidth="1"/>
    <col min="15119" max="15360" width="9.140625" style="25"/>
    <col min="15361" max="15361" width="101.5703125" style="25" customWidth="1"/>
    <col min="15362" max="15362" width="16.7109375" style="25" customWidth="1"/>
    <col min="15363" max="15363" width="6.7109375" style="25" customWidth="1"/>
    <col min="15364" max="15364" width="7.85546875" style="25" customWidth="1"/>
    <col min="15365" max="15365" width="14.5703125" style="25" customWidth="1"/>
    <col min="15366" max="15366" width="8.140625" style="25" customWidth="1"/>
    <col min="15367" max="15367" width="13.42578125" style="25" customWidth="1"/>
    <col min="15368" max="15368" width="13" style="25" customWidth="1"/>
    <col min="15369" max="15371" width="11.28515625" style="25" customWidth="1"/>
    <col min="15372" max="15372" width="13.140625" style="25" customWidth="1"/>
    <col min="15373" max="15373" width="48" style="25" customWidth="1"/>
    <col min="15374" max="15374" width="12.140625" style="25" bestFit="1" customWidth="1"/>
    <col min="15375" max="15616" width="9.140625" style="25"/>
    <col min="15617" max="15617" width="101.5703125" style="25" customWidth="1"/>
    <col min="15618" max="15618" width="16.7109375" style="25" customWidth="1"/>
    <col min="15619" max="15619" width="6.7109375" style="25" customWidth="1"/>
    <col min="15620" max="15620" width="7.85546875" style="25" customWidth="1"/>
    <col min="15621" max="15621" width="14.5703125" style="25" customWidth="1"/>
    <col min="15622" max="15622" width="8.140625" style="25" customWidth="1"/>
    <col min="15623" max="15623" width="13.42578125" style="25" customWidth="1"/>
    <col min="15624" max="15624" width="13" style="25" customWidth="1"/>
    <col min="15625" max="15627" width="11.28515625" style="25" customWidth="1"/>
    <col min="15628" max="15628" width="13.140625" style="25" customWidth="1"/>
    <col min="15629" max="15629" width="48" style="25" customWidth="1"/>
    <col min="15630" max="15630" width="12.140625" style="25" bestFit="1" customWidth="1"/>
    <col min="15631" max="15872" width="9.140625" style="25"/>
    <col min="15873" max="15873" width="101.5703125" style="25" customWidth="1"/>
    <col min="15874" max="15874" width="16.7109375" style="25" customWidth="1"/>
    <col min="15875" max="15875" width="6.7109375" style="25" customWidth="1"/>
    <col min="15876" max="15876" width="7.85546875" style="25" customWidth="1"/>
    <col min="15877" max="15877" width="14.5703125" style="25" customWidth="1"/>
    <col min="15878" max="15878" width="8.140625" style="25" customWidth="1"/>
    <col min="15879" max="15879" width="13.42578125" style="25" customWidth="1"/>
    <col min="15880" max="15880" width="13" style="25" customWidth="1"/>
    <col min="15881" max="15883" width="11.28515625" style="25" customWidth="1"/>
    <col min="15884" max="15884" width="13.140625" style="25" customWidth="1"/>
    <col min="15885" max="15885" width="48" style="25" customWidth="1"/>
    <col min="15886" max="15886" width="12.140625" style="25" bestFit="1" customWidth="1"/>
    <col min="15887" max="16128" width="9.140625" style="25"/>
    <col min="16129" max="16129" width="101.5703125" style="25" customWidth="1"/>
    <col min="16130" max="16130" width="16.7109375" style="25" customWidth="1"/>
    <col min="16131" max="16131" width="6.7109375" style="25" customWidth="1"/>
    <col min="16132" max="16132" width="7.85546875" style="25" customWidth="1"/>
    <col min="16133" max="16133" width="14.5703125" style="25" customWidth="1"/>
    <col min="16134" max="16134" width="8.140625" style="25" customWidth="1"/>
    <col min="16135" max="16135" width="13.42578125" style="25" customWidth="1"/>
    <col min="16136" max="16136" width="13" style="25" customWidth="1"/>
    <col min="16137" max="16139" width="11.28515625" style="25" customWidth="1"/>
    <col min="16140" max="16140" width="13.140625" style="25" customWidth="1"/>
    <col min="16141" max="16141" width="48" style="25" customWidth="1"/>
    <col min="16142" max="16142" width="12.140625" style="25" bestFit="1" customWidth="1"/>
    <col min="16143" max="16384" width="9.140625" style="25"/>
  </cols>
  <sheetData>
    <row r="1" spans="1:13" ht="51.75" customHeight="1" x14ac:dyDescent="0.25">
      <c r="L1" s="72" t="s">
        <v>136</v>
      </c>
      <c r="M1" s="72"/>
    </row>
    <row r="2" spans="1:13" ht="66.75" customHeight="1" x14ac:dyDescent="0.25">
      <c r="G2" s="26"/>
      <c r="H2" s="26"/>
      <c r="I2" s="26"/>
      <c r="J2" s="26"/>
      <c r="K2" s="26"/>
      <c r="L2" s="73" t="s">
        <v>108</v>
      </c>
      <c r="M2" s="73"/>
    </row>
    <row r="3" spans="1:13" ht="18.75" customHeight="1" x14ac:dyDescent="0.25">
      <c r="A3" s="74" t="s">
        <v>109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 x14ac:dyDescent="0.25">
      <c r="G4" s="26"/>
      <c r="H4" s="26"/>
      <c r="I4" s="26"/>
      <c r="J4" s="26"/>
      <c r="K4" s="26"/>
    </row>
    <row r="5" spans="1:13" ht="18.75" customHeight="1" x14ac:dyDescent="0.25">
      <c r="A5" s="75" t="s">
        <v>3</v>
      </c>
      <c r="B5" s="75" t="s">
        <v>110</v>
      </c>
      <c r="C5" s="77" t="s">
        <v>111</v>
      </c>
      <c r="D5" s="77"/>
      <c r="E5" s="77"/>
      <c r="F5" s="77"/>
      <c r="G5" s="78" t="s">
        <v>6</v>
      </c>
      <c r="H5" s="78"/>
      <c r="I5" s="78"/>
      <c r="J5" s="78"/>
      <c r="K5" s="78"/>
      <c r="L5" s="78"/>
      <c r="M5" s="78" t="s">
        <v>112</v>
      </c>
    </row>
    <row r="6" spans="1:13" ht="57.75" customHeight="1" x14ac:dyDescent="0.25">
      <c r="A6" s="76"/>
      <c r="B6" s="76"/>
      <c r="C6" s="27" t="s">
        <v>7</v>
      </c>
      <c r="D6" s="27" t="s">
        <v>8</v>
      </c>
      <c r="E6" s="27" t="s">
        <v>9</v>
      </c>
      <c r="F6" s="27" t="s">
        <v>10</v>
      </c>
      <c r="G6" s="28">
        <v>2014</v>
      </c>
      <c r="H6" s="28">
        <v>2015</v>
      </c>
      <c r="I6" s="28">
        <v>2016</v>
      </c>
      <c r="J6" s="28">
        <v>2017</v>
      </c>
      <c r="K6" s="28">
        <v>2018</v>
      </c>
      <c r="L6" s="28" t="s">
        <v>11</v>
      </c>
      <c r="M6" s="78"/>
    </row>
    <row r="7" spans="1:13" ht="24.75" customHeight="1" x14ac:dyDescent="0.25">
      <c r="A7" s="66" t="s">
        <v>113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8"/>
    </row>
    <row r="8" spans="1:13" s="29" customFormat="1" ht="65.25" customHeight="1" x14ac:dyDescent="0.25">
      <c r="A8" s="46" t="s">
        <v>114</v>
      </c>
      <c r="B8" s="40"/>
      <c r="C8" s="47"/>
      <c r="D8" s="47"/>
      <c r="E8" s="47"/>
      <c r="F8" s="47"/>
      <c r="G8" s="44">
        <f>SUM(G9:G15)</f>
        <v>13321.3</v>
      </c>
      <c r="H8" s="44">
        <f>SUM(H9:H15)</f>
        <v>25390.76</v>
      </c>
      <c r="I8" s="44">
        <f>SUM(I9:I15)</f>
        <v>20022.07</v>
      </c>
      <c r="J8" s="44">
        <f>SUM(J9:J15)</f>
        <v>1667.3</v>
      </c>
      <c r="K8" s="44">
        <f>SUM(K9:K15)</f>
        <v>1720.9</v>
      </c>
      <c r="L8" s="44">
        <f>SUM(G8:K8)</f>
        <v>62122.33</v>
      </c>
      <c r="M8" s="69" t="s">
        <v>115</v>
      </c>
    </row>
    <row r="9" spans="1:13" ht="36" customHeight="1" x14ac:dyDescent="0.25">
      <c r="A9" s="30" t="s">
        <v>116</v>
      </c>
      <c r="B9" s="28" t="str">
        <f>B17</f>
        <v>МКУ "СГХ"</v>
      </c>
      <c r="C9" s="31" t="s">
        <v>24</v>
      </c>
      <c r="D9" s="31" t="s">
        <v>25</v>
      </c>
      <c r="E9" s="31" t="s">
        <v>26</v>
      </c>
      <c r="F9" s="31" t="s">
        <v>27</v>
      </c>
      <c r="G9" s="6">
        <f>ROUND(5.799,2)</f>
        <v>5.8</v>
      </c>
      <c r="H9" s="32">
        <v>0</v>
      </c>
      <c r="I9" s="6">
        <f t="shared" ref="I9:K11" si="0">H9</f>
        <v>0</v>
      </c>
      <c r="J9" s="6">
        <f t="shared" si="0"/>
        <v>0</v>
      </c>
      <c r="K9" s="6">
        <f t="shared" si="0"/>
        <v>0</v>
      </c>
      <c r="L9" s="6">
        <f t="shared" ref="L9:L14" si="1">SUM(G9:K9)</f>
        <v>5.8</v>
      </c>
      <c r="M9" s="70"/>
    </row>
    <row r="10" spans="1:13" ht="51.75" customHeight="1" x14ac:dyDescent="0.25">
      <c r="A10" s="30" t="s">
        <v>45</v>
      </c>
      <c r="B10" s="28" t="str">
        <f>B18</f>
        <v>МКУ "СГХ"</v>
      </c>
      <c r="C10" s="31" t="s">
        <v>24</v>
      </c>
      <c r="D10" s="31" t="s">
        <v>25</v>
      </c>
      <c r="E10" s="31" t="s">
        <v>117</v>
      </c>
      <c r="F10" s="31" t="s">
        <v>27</v>
      </c>
      <c r="G10" s="6">
        <v>0</v>
      </c>
      <c r="H10" s="32">
        <f>ROUND(22,2)</f>
        <v>22</v>
      </c>
      <c r="I10" s="6">
        <f>ROUND(18+159.872,2)</f>
        <v>177.87</v>
      </c>
      <c r="J10" s="6">
        <v>18</v>
      </c>
      <c r="K10" s="6">
        <f t="shared" si="0"/>
        <v>18</v>
      </c>
      <c r="L10" s="6">
        <f t="shared" si="1"/>
        <v>235.87</v>
      </c>
      <c r="M10" s="70"/>
    </row>
    <row r="11" spans="1:13" ht="34.5" customHeight="1" x14ac:dyDescent="0.25">
      <c r="A11" s="30" t="s">
        <v>23</v>
      </c>
      <c r="B11" s="28" t="str">
        <f>B9</f>
        <v>МКУ "СГХ"</v>
      </c>
      <c r="C11" s="31" t="s">
        <v>24</v>
      </c>
      <c r="D11" s="31" t="s">
        <v>25</v>
      </c>
      <c r="E11" s="31" t="s">
        <v>26</v>
      </c>
      <c r="F11" s="31" t="s">
        <v>27</v>
      </c>
      <c r="G11" s="6">
        <f>ROUND((2459266.65+11436.1)/1000,2)</f>
        <v>2470.6999999999998</v>
      </c>
      <c r="H11" s="6">
        <f>ROUND(3043.72072-1743.72072-1300,2)</f>
        <v>0</v>
      </c>
      <c r="I11" s="6">
        <f>ROUND(0,2)</f>
        <v>0</v>
      </c>
      <c r="J11" s="6">
        <f t="shared" si="0"/>
        <v>0</v>
      </c>
      <c r="K11" s="6">
        <f t="shared" si="0"/>
        <v>0</v>
      </c>
      <c r="L11" s="6">
        <f t="shared" si="1"/>
        <v>2470.6999999999998</v>
      </c>
      <c r="M11" s="70"/>
    </row>
    <row r="12" spans="1:13" ht="37.5" customHeight="1" x14ac:dyDescent="0.25">
      <c r="A12" s="30" t="s">
        <v>30</v>
      </c>
      <c r="B12" s="28" t="str">
        <f>B11</f>
        <v>МКУ "СГХ"</v>
      </c>
      <c r="C12" s="31" t="s">
        <v>24</v>
      </c>
      <c r="D12" s="31" t="s">
        <v>25</v>
      </c>
      <c r="E12" s="31" t="s">
        <v>31</v>
      </c>
      <c r="F12" s="31" t="s">
        <v>27</v>
      </c>
      <c r="G12" s="6">
        <f>ROUND(1412,2)</f>
        <v>1412</v>
      </c>
      <c r="H12" s="6">
        <f>ROUND(1451.8,2)</f>
        <v>1451.8</v>
      </c>
      <c r="I12" s="6">
        <f>ROUND(2057,2)</f>
        <v>2057</v>
      </c>
      <c r="J12" s="6">
        <f>ROUND(1649.3,2)</f>
        <v>1649.3</v>
      </c>
      <c r="K12" s="6">
        <f>ROUND(1702.9,2)</f>
        <v>1702.9</v>
      </c>
      <c r="L12" s="6">
        <f t="shared" si="1"/>
        <v>8273</v>
      </c>
      <c r="M12" s="70"/>
    </row>
    <row r="13" spans="1:13" ht="39" customHeight="1" x14ac:dyDescent="0.25">
      <c r="A13" s="30" t="s">
        <v>36</v>
      </c>
      <c r="B13" s="28" t="str">
        <f>B12</f>
        <v>МКУ "СГХ"</v>
      </c>
      <c r="C13" s="31" t="s">
        <v>24</v>
      </c>
      <c r="D13" s="31" t="s">
        <v>25</v>
      </c>
      <c r="E13" s="31" t="s">
        <v>37</v>
      </c>
      <c r="F13" s="31" t="s">
        <v>27</v>
      </c>
      <c r="G13" s="6">
        <v>9432.7999999999993</v>
      </c>
      <c r="H13" s="6">
        <v>21852.9</v>
      </c>
      <c r="I13" s="6">
        <v>17787.2</v>
      </c>
      <c r="J13" s="6">
        <v>0</v>
      </c>
      <c r="K13" s="6">
        <v>0</v>
      </c>
      <c r="L13" s="6">
        <f t="shared" si="1"/>
        <v>49072.9</v>
      </c>
      <c r="M13" s="71"/>
    </row>
    <row r="14" spans="1:13" ht="60" customHeight="1" x14ac:dyDescent="0.25">
      <c r="A14" s="30" t="s">
        <v>54</v>
      </c>
      <c r="B14" s="28" t="str">
        <f>B13</f>
        <v>МКУ "СГХ"</v>
      </c>
      <c r="C14" s="31" t="s">
        <v>24</v>
      </c>
      <c r="D14" s="31" t="s">
        <v>25</v>
      </c>
      <c r="E14" s="31" t="s">
        <v>55</v>
      </c>
      <c r="F14" s="31" t="s">
        <v>27</v>
      </c>
      <c r="G14" s="6">
        <v>0</v>
      </c>
      <c r="H14" s="6">
        <v>139.91999999999999</v>
      </c>
      <c r="I14" s="6">
        <v>0</v>
      </c>
      <c r="J14" s="6">
        <v>0</v>
      </c>
      <c r="K14" s="6">
        <v>0</v>
      </c>
      <c r="L14" s="6">
        <f t="shared" si="1"/>
        <v>139.91999999999999</v>
      </c>
      <c r="M14" s="33"/>
    </row>
    <row r="15" spans="1:13" ht="66" customHeight="1" x14ac:dyDescent="0.25">
      <c r="A15" s="34" t="s">
        <v>57</v>
      </c>
      <c r="B15" s="31" t="str">
        <f>B14</f>
        <v>МКУ "СГХ"</v>
      </c>
      <c r="C15" s="31" t="s">
        <v>24</v>
      </c>
      <c r="D15" s="31" t="s">
        <v>25</v>
      </c>
      <c r="E15" s="31" t="s">
        <v>58</v>
      </c>
      <c r="F15" s="31" t="s">
        <v>27</v>
      </c>
      <c r="G15" s="6">
        <v>0</v>
      </c>
      <c r="H15" s="6">
        <f>ROUND(1300+624.14,2)</f>
        <v>1924.14</v>
      </c>
      <c r="I15" s="6">
        <v>0</v>
      </c>
      <c r="J15" s="6">
        <v>0</v>
      </c>
      <c r="K15" s="6">
        <v>0</v>
      </c>
      <c r="L15" s="6">
        <f t="shared" ref="L15:L24" si="2">SUM(G15:K15)</f>
        <v>1924.14</v>
      </c>
      <c r="M15" s="33"/>
    </row>
    <row r="16" spans="1:13" s="29" customFormat="1" ht="63" customHeight="1" x14ac:dyDescent="0.25">
      <c r="A16" s="46" t="s">
        <v>118</v>
      </c>
      <c r="B16" s="49"/>
      <c r="C16" s="47"/>
      <c r="D16" s="47"/>
      <c r="E16" s="47"/>
      <c r="F16" s="47"/>
      <c r="G16" s="44">
        <f>SUM(G17:G23)</f>
        <v>6992.5</v>
      </c>
      <c r="H16" s="44">
        <f>SUM(H17:H23)</f>
        <v>12777</v>
      </c>
      <c r="I16" s="44">
        <f>SUM(I17:I23)</f>
        <v>17186.439999999999</v>
      </c>
      <c r="J16" s="44">
        <f>SUM(J17:J23)</f>
        <v>1500</v>
      </c>
      <c r="K16" s="44">
        <f>SUM(K17:K23)</f>
        <v>1500</v>
      </c>
      <c r="L16" s="44">
        <f>SUM(G16:K16)</f>
        <v>39955.94</v>
      </c>
      <c r="M16" s="35"/>
    </row>
    <row r="17" spans="1:18" ht="33" customHeight="1" x14ac:dyDescent="0.25">
      <c r="A17" s="36" t="s">
        <v>33</v>
      </c>
      <c r="B17" s="37" t="s">
        <v>17</v>
      </c>
      <c r="C17" s="31" t="s">
        <v>24</v>
      </c>
      <c r="D17" s="31" t="s">
        <v>25</v>
      </c>
      <c r="E17" s="31" t="s">
        <v>34</v>
      </c>
      <c r="F17" s="31" t="s">
        <v>27</v>
      </c>
      <c r="G17" s="38">
        <f>1000-500</f>
        <v>500</v>
      </c>
      <c r="H17" s="6">
        <f>ROUND(0,2)</f>
        <v>0</v>
      </c>
      <c r="I17" s="38">
        <v>0</v>
      </c>
      <c r="J17" s="38">
        <f>I17</f>
        <v>0</v>
      </c>
      <c r="K17" s="38">
        <f>J17</f>
        <v>0</v>
      </c>
      <c r="L17" s="6">
        <f t="shared" si="2"/>
        <v>500</v>
      </c>
      <c r="M17" s="35"/>
      <c r="O17" s="25" t="s">
        <v>119</v>
      </c>
    </row>
    <row r="18" spans="1:18" ht="84.75" customHeight="1" x14ac:dyDescent="0.25">
      <c r="A18" s="36" t="s">
        <v>39</v>
      </c>
      <c r="B18" s="37" t="s">
        <v>17</v>
      </c>
      <c r="C18" s="4" t="s">
        <v>24</v>
      </c>
      <c r="D18" s="4" t="s">
        <v>25</v>
      </c>
      <c r="E18" s="4" t="s">
        <v>40</v>
      </c>
      <c r="F18" s="4" t="s">
        <v>27</v>
      </c>
      <c r="G18" s="6">
        <f>1492.5</f>
        <v>1492.5</v>
      </c>
      <c r="H18" s="6">
        <v>0</v>
      </c>
      <c r="I18" s="6">
        <v>0</v>
      </c>
      <c r="J18" s="6">
        <v>0</v>
      </c>
      <c r="K18" s="6">
        <v>0</v>
      </c>
      <c r="L18" s="6">
        <f t="shared" si="2"/>
        <v>1492.5</v>
      </c>
      <c r="M18" s="35"/>
    </row>
    <row r="19" spans="1:18" ht="55.5" customHeight="1" x14ac:dyDescent="0.25">
      <c r="A19" s="36" t="s">
        <v>42</v>
      </c>
      <c r="B19" s="37" t="s">
        <v>17</v>
      </c>
      <c r="C19" s="4" t="s">
        <v>24</v>
      </c>
      <c r="D19" s="4" t="s">
        <v>25</v>
      </c>
      <c r="E19" s="4" t="s">
        <v>43</v>
      </c>
      <c r="F19" s="4" t="s">
        <v>27</v>
      </c>
      <c r="G19" s="6">
        <v>5000</v>
      </c>
      <c r="H19" s="6">
        <v>0</v>
      </c>
      <c r="I19" s="6">
        <v>0</v>
      </c>
      <c r="J19" s="6">
        <v>0</v>
      </c>
      <c r="K19" s="6">
        <v>0</v>
      </c>
      <c r="L19" s="6">
        <f t="shared" si="2"/>
        <v>5000</v>
      </c>
      <c r="M19" s="35"/>
    </row>
    <row r="20" spans="1:18" ht="72" customHeight="1" x14ac:dyDescent="0.25">
      <c r="A20" s="30" t="s">
        <v>48</v>
      </c>
      <c r="B20" s="28" t="str">
        <f>B13</f>
        <v>МКУ "СГХ"</v>
      </c>
      <c r="C20" s="31" t="s">
        <v>24</v>
      </c>
      <c r="D20" s="31" t="s">
        <v>25</v>
      </c>
      <c r="E20" s="31" t="s">
        <v>49</v>
      </c>
      <c r="F20" s="31" t="s">
        <v>27</v>
      </c>
      <c r="G20" s="6">
        <v>0</v>
      </c>
      <c r="H20" s="6">
        <f>ROUND(11615.3,2)</f>
        <v>11615.3</v>
      </c>
      <c r="I20" s="6">
        <v>13079.4</v>
      </c>
      <c r="J20" s="6">
        <v>0</v>
      </c>
      <c r="K20" s="6">
        <v>0</v>
      </c>
      <c r="L20" s="6">
        <f t="shared" si="2"/>
        <v>24694.699999999997</v>
      </c>
      <c r="M20" s="35"/>
    </row>
    <row r="21" spans="1:18" ht="69.75" customHeight="1" x14ac:dyDescent="0.25">
      <c r="A21" s="36" t="s">
        <v>51</v>
      </c>
      <c r="B21" s="37" t="s">
        <v>17</v>
      </c>
      <c r="C21" s="31" t="s">
        <v>24</v>
      </c>
      <c r="D21" s="31" t="s">
        <v>25</v>
      </c>
      <c r="E21" s="31" t="s">
        <v>52</v>
      </c>
      <c r="F21" s="31" t="s">
        <v>27</v>
      </c>
      <c r="G21" s="38">
        <v>0</v>
      </c>
      <c r="H21" s="6">
        <f>ROUND(2000-838.3,2)</f>
        <v>1161.7</v>
      </c>
      <c r="I21" s="38">
        <f>ROUND(1500-192.06-359.352,2)</f>
        <v>948.59</v>
      </c>
      <c r="J21" s="38">
        <f>ROUND(1500,2)</f>
        <v>1500</v>
      </c>
      <c r="K21" s="38">
        <f>J21</f>
        <v>1500</v>
      </c>
      <c r="L21" s="6">
        <f t="shared" si="2"/>
        <v>5110.29</v>
      </c>
      <c r="M21" s="39"/>
    </row>
    <row r="22" spans="1:18" ht="52.5" customHeight="1" x14ac:dyDescent="0.25">
      <c r="A22" s="36" t="s">
        <v>60</v>
      </c>
      <c r="B22" s="37" t="s">
        <v>17</v>
      </c>
      <c r="C22" s="31" t="s">
        <v>24</v>
      </c>
      <c r="D22" s="31" t="s">
        <v>25</v>
      </c>
      <c r="E22" s="31" t="s">
        <v>61</v>
      </c>
      <c r="F22" s="31" t="s">
        <v>27</v>
      </c>
      <c r="G22" s="38">
        <v>0</v>
      </c>
      <c r="H22" s="6">
        <v>0</v>
      </c>
      <c r="I22" s="38">
        <f>ROUND(273.23+152.92,2)</f>
        <v>426.15</v>
      </c>
      <c r="J22" s="38">
        <v>0</v>
      </c>
      <c r="K22" s="38">
        <f>J22</f>
        <v>0</v>
      </c>
      <c r="L22" s="6">
        <f>SUM(G22:K22)</f>
        <v>426.15</v>
      </c>
      <c r="M22" s="39"/>
    </row>
    <row r="23" spans="1:18" ht="43.5" customHeight="1" x14ac:dyDescent="0.25">
      <c r="A23" s="36" t="s">
        <v>63</v>
      </c>
      <c r="B23" s="37" t="s">
        <v>17</v>
      </c>
      <c r="C23" s="31" t="s">
        <v>24</v>
      </c>
      <c r="D23" s="31" t="s">
        <v>25</v>
      </c>
      <c r="E23" s="31" t="s">
        <v>120</v>
      </c>
      <c r="F23" s="31" t="s">
        <v>27</v>
      </c>
      <c r="G23" s="38">
        <v>0</v>
      </c>
      <c r="H23" s="6">
        <v>0</v>
      </c>
      <c r="I23" s="38">
        <f>ROUND(2732.3,2)</f>
        <v>2732.3</v>
      </c>
      <c r="J23" s="38">
        <v>0</v>
      </c>
      <c r="K23" s="38">
        <f>J23</f>
        <v>0</v>
      </c>
      <c r="L23" s="6">
        <f>SUM(G23:K23)</f>
        <v>2732.3</v>
      </c>
      <c r="M23" s="39"/>
    </row>
    <row r="24" spans="1:18" s="29" customFormat="1" ht="21" customHeight="1" x14ac:dyDescent="0.25">
      <c r="A24" s="48" t="s">
        <v>121</v>
      </c>
      <c r="B24" s="40"/>
      <c r="C24" s="47"/>
      <c r="D24" s="47"/>
      <c r="E24" s="47"/>
      <c r="F24" s="47"/>
      <c r="G24" s="44">
        <f>G8+G16</f>
        <v>20313.8</v>
      </c>
      <c r="H24" s="44">
        <f>H8+H16</f>
        <v>38167.759999999995</v>
      </c>
      <c r="I24" s="44">
        <f>I8+I16</f>
        <v>37208.509999999995</v>
      </c>
      <c r="J24" s="44">
        <f>J8+J16</f>
        <v>3167.3</v>
      </c>
      <c r="K24" s="44">
        <f>K8+K16</f>
        <v>3220.9</v>
      </c>
      <c r="L24" s="44">
        <f t="shared" si="2"/>
        <v>102078.26999999999</v>
      </c>
      <c r="M24" s="40"/>
    </row>
    <row r="25" spans="1:18" s="29" customFormat="1" ht="19.5" customHeight="1" x14ac:dyDescent="0.25">
      <c r="A25" s="36" t="s">
        <v>122</v>
      </c>
      <c r="B25" s="28" t="str">
        <f>B17</f>
        <v>МКУ "СГХ"</v>
      </c>
      <c r="C25" s="27"/>
      <c r="D25" s="27"/>
      <c r="E25" s="27"/>
      <c r="F25" s="27"/>
      <c r="G25" s="38">
        <f>G24</f>
        <v>20313.8</v>
      </c>
      <c r="H25" s="38">
        <f>H24</f>
        <v>38167.759999999995</v>
      </c>
      <c r="I25" s="38">
        <f>I24</f>
        <v>37208.509999999995</v>
      </c>
      <c r="J25" s="38">
        <f>J24</f>
        <v>3167.3</v>
      </c>
      <c r="K25" s="38">
        <f>K24</f>
        <v>3220.9</v>
      </c>
      <c r="L25" s="44">
        <f>SUM(G25:K25)</f>
        <v>102078.26999999999</v>
      </c>
      <c r="M25" s="40"/>
    </row>
    <row r="26" spans="1:18" x14ac:dyDescent="0.25">
      <c r="G26" s="26"/>
      <c r="H26" s="26"/>
      <c r="I26" s="26"/>
      <c r="J26" s="26"/>
      <c r="K26" s="26"/>
      <c r="L26" s="26"/>
    </row>
    <row r="27" spans="1:18" x14ac:dyDescent="0.25">
      <c r="G27" s="26"/>
      <c r="H27" s="26"/>
      <c r="I27" s="26"/>
      <c r="J27" s="26"/>
      <c r="K27" s="26"/>
      <c r="L27" s="26"/>
      <c r="O27" s="41"/>
      <c r="P27" s="41"/>
      <c r="Q27" s="41"/>
      <c r="R27" s="41"/>
    </row>
    <row r="28" spans="1:18" s="42" customFormat="1" x14ac:dyDescent="0.25">
      <c r="A28" s="42" t="s">
        <v>123</v>
      </c>
      <c r="H28" s="42" t="s">
        <v>91</v>
      </c>
      <c r="L28" s="43"/>
    </row>
    <row r="29" spans="1:18" x14ac:dyDescent="0.25">
      <c r="G29" s="26"/>
      <c r="H29" s="26"/>
      <c r="I29" s="26"/>
      <c r="J29" s="26"/>
      <c r="K29" s="26"/>
      <c r="L29" s="26"/>
    </row>
    <row r="30" spans="1:18" x14ac:dyDescent="0.25">
      <c r="G30" s="26"/>
      <c r="H30" s="26"/>
      <c r="I30" s="26"/>
      <c r="J30" s="26"/>
      <c r="K30" s="26"/>
      <c r="L30" s="26"/>
    </row>
    <row r="31" spans="1:18" x14ac:dyDescent="0.25">
      <c r="G31" s="26"/>
      <c r="H31" s="26"/>
      <c r="I31" s="26"/>
      <c r="J31" s="26"/>
      <c r="K31" s="26"/>
      <c r="L31" s="26"/>
    </row>
    <row r="32" spans="1:18" x14ac:dyDescent="0.25">
      <c r="G32" s="26"/>
      <c r="H32" s="26"/>
      <c r="I32" s="26"/>
      <c r="J32" s="26"/>
      <c r="K32" s="26"/>
      <c r="L32" s="26"/>
    </row>
    <row r="33" spans="7:12" x14ac:dyDescent="0.25">
      <c r="G33" s="26"/>
      <c r="H33" s="26"/>
      <c r="I33" s="26"/>
      <c r="J33" s="26"/>
      <c r="K33" s="26"/>
      <c r="L33" s="26"/>
    </row>
    <row r="34" spans="7:12" x14ac:dyDescent="0.25">
      <c r="G34" s="26"/>
      <c r="H34" s="26"/>
      <c r="I34" s="26"/>
      <c r="J34" s="26"/>
      <c r="K34" s="26"/>
      <c r="L34" s="26"/>
    </row>
    <row r="35" spans="7:12" x14ac:dyDescent="0.25">
      <c r="G35" s="26"/>
      <c r="H35" s="26"/>
      <c r="I35" s="26"/>
      <c r="J35" s="26"/>
      <c r="K35" s="26"/>
      <c r="L35" s="26"/>
    </row>
    <row r="36" spans="7:12" x14ac:dyDescent="0.25">
      <c r="G36" s="26"/>
      <c r="H36" s="26"/>
      <c r="I36" s="26"/>
      <c r="J36" s="26"/>
      <c r="K36" s="26"/>
      <c r="L36" s="26"/>
    </row>
    <row r="37" spans="7:12" x14ac:dyDescent="0.25">
      <c r="G37" s="26"/>
      <c r="H37" s="26"/>
      <c r="I37" s="26"/>
      <c r="J37" s="26"/>
      <c r="K37" s="26"/>
      <c r="L37" s="26"/>
    </row>
    <row r="38" spans="7:12" x14ac:dyDescent="0.25">
      <c r="G38" s="26"/>
      <c r="H38" s="26"/>
      <c r="I38" s="26"/>
      <c r="J38" s="26"/>
      <c r="K38" s="26"/>
      <c r="L38" s="26"/>
    </row>
    <row r="39" spans="7:12" x14ac:dyDescent="0.25">
      <c r="G39" s="26"/>
      <c r="H39" s="26"/>
      <c r="I39" s="26"/>
      <c r="J39" s="26"/>
      <c r="K39" s="26"/>
      <c r="L39" s="26"/>
    </row>
    <row r="40" spans="7:12" x14ac:dyDescent="0.25">
      <c r="G40" s="26"/>
      <c r="H40" s="26"/>
      <c r="I40" s="26"/>
      <c r="J40" s="26"/>
      <c r="K40" s="26"/>
      <c r="L40" s="26"/>
    </row>
    <row r="41" spans="7:12" x14ac:dyDescent="0.25">
      <c r="G41" s="26"/>
      <c r="H41" s="26"/>
      <c r="I41" s="26"/>
      <c r="J41" s="26"/>
      <c r="K41" s="26"/>
      <c r="L41" s="26"/>
    </row>
    <row r="42" spans="7:12" x14ac:dyDescent="0.25">
      <c r="G42" s="26"/>
      <c r="H42" s="26"/>
      <c r="I42" s="26"/>
      <c r="J42" s="26"/>
      <c r="K42" s="26"/>
      <c r="L42" s="26"/>
    </row>
    <row r="43" spans="7:12" x14ac:dyDescent="0.25">
      <c r="G43" s="26"/>
      <c r="H43" s="26"/>
      <c r="I43" s="26"/>
      <c r="J43" s="26"/>
      <c r="K43" s="26"/>
      <c r="L43" s="26"/>
    </row>
    <row r="44" spans="7:12" x14ac:dyDescent="0.25">
      <c r="G44" s="26"/>
      <c r="H44" s="26"/>
      <c r="I44" s="26"/>
      <c r="J44" s="26"/>
      <c r="K44" s="26"/>
      <c r="L44" s="26"/>
    </row>
    <row r="45" spans="7:12" x14ac:dyDescent="0.25">
      <c r="G45" s="26"/>
      <c r="H45" s="26"/>
      <c r="I45" s="26"/>
      <c r="J45" s="26"/>
      <c r="K45" s="26"/>
      <c r="L45" s="26"/>
    </row>
    <row r="46" spans="7:12" x14ac:dyDescent="0.25">
      <c r="G46" s="26"/>
      <c r="H46" s="26"/>
      <c r="I46" s="26"/>
      <c r="J46" s="26"/>
      <c r="K46" s="26"/>
      <c r="L46" s="26"/>
    </row>
    <row r="47" spans="7:12" x14ac:dyDescent="0.25">
      <c r="G47" s="26"/>
      <c r="H47" s="26"/>
      <c r="I47" s="26"/>
      <c r="J47" s="26"/>
      <c r="K47" s="26"/>
      <c r="L47" s="26"/>
    </row>
    <row r="48" spans="7:12" x14ac:dyDescent="0.25">
      <c r="G48" s="26"/>
      <c r="H48" s="26"/>
      <c r="I48" s="26"/>
      <c r="J48" s="26"/>
      <c r="K48" s="26"/>
      <c r="L48" s="26"/>
    </row>
    <row r="49" spans="7:12" x14ac:dyDescent="0.25">
      <c r="G49" s="26"/>
      <c r="H49" s="26"/>
      <c r="I49" s="26"/>
      <c r="J49" s="26"/>
      <c r="K49" s="26"/>
      <c r="L49" s="26"/>
    </row>
    <row r="50" spans="7:12" x14ac:dyDescent="0.25">
      <c r="G50" s="26"/>
      <c r="H50" s="26"/>
      <c r="I50" s="26"/>
      <c r="J50" s="26"/>
      <c r="K50" s="26"/>
      <c r="L50" s="26"/>
    </row>
    <row r="51" spans="7:12" x14ac:dyDescent="0.25">
      <c r="G51" s="26"/>
      <c r="H51" s="26"/>
      <c r="I51" s="26"/>
      <c r="J51" s="26"/>
      <c r="K51" s="26"/>
      <c r="L51" s="26"/>
    </row>
    <row r="52" spans="7:12" x14ac:dyDescent="0.25">
      <c r="G52" s="26"/>
      <c r="H52" s="26"/>
      <c r="I52" s="26"/>
      <c r="J52" s="26"/>
      <c r="K52" s="26"/>
      <c r="L52" s="26"/>
    </row>
    <row r="53" spans="7:12" x14ac:dyDescent="0.25">
      <c r="G53" s="26"/>
      <c r="H53" s="26"/>
      <c r="I53" s="26"/>
      <c r="J53" s="26"/>
      <c r="K53" s="26"/>
      <c r="L53" s="26"/>
    </row>
    <row r="54" spans="7:12" x14ac:dyDescent="0.25">
      <c r="G54" s="26"/>
      <c r="H54" s="26"/>
      <c r="I54" s="26"/>
      <c r="J54" s="26"/>
      <c r="K54" s="26"/>
      <c r="L54" s="26"/>
    </row>
    <row r="55" spans="7:12" x14ac:dyDescent="0.25">
      <c r="G55" s="26"/>
      <c r="H55" s="26"/>
      <c r="I55" s="26"/>
      <c r="J55" s="26"/>
      <c r="K55" s="26"/>
      <c r="L55" s="26"/>
    </row>
    <row r="56" spans="7:12" x14ac:dyDescent="0.25">
      <c r="G56" s="26"/>
      <c r="H56" s="26"/>
      <c r="I56" s="26"/>
      <c r="J56" s="26"/>
      <c r="K56" s="26"/>
      <c r="L56" s="26"/>
    </row>
    <row r="57" spans="7:12" x14ac:dyDescent="0.25">
      <c r="G57" s="26"/>
      <c r="H57" s="26"/>
      <c r="I57" s="26"/>
      <c r="J57" s="26"/>
      <c r="K57" s="26"/>
      <c r="L57" s="26"/>
    </row>
    <row r="58" spans="7:12" x14ac:dyDescent="0.25">
      <c r="G58" s="26"/>
      <c r="H58" s="26"/>
      <c r="I58" s="26"/>
      <c r="J58" s="26"/>
      <c r="K58" s="26"/>
      <c r="L58" s="26"/>
    </row>
    <row r="59" spans="7:12" x14ac:dyDescent="0.25">
      <c r="G59" s="26"/>
      <c r="H59" s="26"/>
      <c r="I59" s="26"/>
      <c r="J59" s="26"/>
      <c r="K59" s="26"/>
      <c r="L59" s="26"/>
    </row>
    <row r="60" spans="7:12" x14ac:dyDescent="0.25">
      <c r="G60" s="26"/>
      <c r="H60" s="26"/>
      <c r="I60" s="26"/>
      <c r="J60" s="26"/>
      <c r="K60" s="26"/>
      <c r="L60" s="26"/>
    </row>
    <row r="61" spans="7:12" x14ac:dyDescent="0.25">
      <c r="G61" s="26"/>
      <c r="H61" s="26"/>
      <c r="I61" s="26"/>
      <c r="J61" s="26"/>
      <c r="K61" s="26"/>
      <c r="L61" s="26"/>
    </row>
    <row r="62" spans="7:12" x14ac:dyDescent="0.25">
      <c r="G62" s="26"/>
      <c r="H62" s="26"/>
      <c r="I62" s="26"/>
      <c r="J62" s="26"/>
      <c r="K62" s="26"/>
      <c r="L62" s="26"/>
    </row>
    <row r="63" spans="7:12" x14ac:dyDescent="0.25">
      <c r="G63" s="26"/>
      <c r="H63" s="26"/>
      <c r="I63" s="26"/>
      <c r="J63" s="26"/>
      <c r="K63" s="26"/>
      <c r="L63" s="26"/>
    </row>
    <row r="64" spans="7:12" x14ac:dyDescent="0.25">
      <c r="G64" s="26"/>
      <c r="H64" s="26"/>
      <c r="I64" s="26"/>
      <c r="J64" s="26"/>
      <c r="K64" s="26"/>
      <c r="L64" s="26"/>
    </row>
    <row r="65" spans="7:12" x14ac:dyDescent="0.25">
      <c r="G65" s="26"/>
      <c r="H65" s="26"/>
      <c r="I65" s="26"/>
      <c r="J65" s="26"/>
      <c r="K65" s="26"/>
      <c r="L65" s="26"/>
    </row>
    <row r="66" spans="7:12" x14ac:dyDescent="0.25">
      <c r="G66" s="26"/>
      <c r="H66" s="26"/>
      <c r="I66" s="26"/>
      <c r="J66" s="26"/>
      <c r="K66" s="26"/>
      <c r="L66" s="26"/>
    </row>
    <row r="67" spans="7:12" x14ac:dyDescent="0.25">
      <c r="G67" s="26"/>
      <c r="H67" s="26"/>
      <c r="I67" s="26"/>
      <c r="J67" s="26"/>
      <c r="K67" s="26"/>
      <c r="L67" s="26"/>
    </row>
    <row r="68" spans="7:12" x14ac:dyDescent="0.25">
      <c r="G68" s="26"/>
      <c r="H68" s="26"/>
      <c r="I68" s="26"/>
      <c r="J68" s="26"/>
      <c r="K68" s="26"/>
      <c r="L68" s="26"/>
    </row>
    <row r="69" spans="7:12" x14ac:dyDescent="0.25">
      <c r="G69" s="26"/>
      <c r="H69" s="26"/>
      <c r="I69" s="26"/>
      <c r="J69" s="26"/>
      <c r="K69" s="26"/>
      <c r="L69" s="26"/>
    </row>
    <row r="70" spans="7:12" x14ac:dyDescent="0.25">
      <c r="G70" s="26"/>
      <c r="H70" s="26"/>
      <c r="I70" s="26"/>
      <c r="J70" s="26"/>
      <c r="K70" s="26"/>
      <c r="L70" s="26"/>
    </row>
    <row r="71" spans="7:12" x14ac:dyDescent="0.25">
      <c r="G71" s="26"/>
      <c r="H71" s="26"/>
      <c r="I71" s="26"/>
      <c r="J71" s="26"/>
      <c r="K71" s="26"/>
      <c r="L71" s="26"/>
    </row>
    <row r="72" spans="7:12" x14ac:dyDescent="0.25">
      <c r="G72" s="26"/>
      <c r="H72" s="26"/>
      <c r="I72" s="26"/>
      <c r="J72" s="26"/>
      <c r="K72" s="26"/>
      <c r="L72" s="26"/>
    </row>
    <row r="73" spans="7:12" x14ac:dyDescent="0.25">
      <c r="G73" s="26"/>
      <c r="H73" s="26"/>
      <c r="I73" s="26"/>
      <c r="J73" s="26"/>
      <c r="K73" s="26"/>
      <c r="L73" s="26"/>
    </row>
    <row r="74" spans="7:12" x14ac:dyDescent="0.25">
      <c r="G74" s="26"/>
      <c r="H74" s="26"/>
      <c r="I74" s="26"/>
      <c r="J74" s="26"/>
      <c r="K74" s="26"/>
      <c r="L74" s="26"/>
    </row>
    <row r="75" spans="7:12" x14ac:dyDescent="0.25">
      <c r="G75" s="26"/>
      <c r="H75" s="26"/>
      <c r="I75" s="26"/>
      <c r="J75" s="26"/>
      <c r="K75" s="26"/>
      <c r="L75" s="26"/>
    </row>
    <row r="76" spans="7:12" x14ac:dyDescent="0.25">
      <c r="G76" s="26"/>
      <c r="H76" s="26"/>
      <c r="I76" s="26"/>
      <c r="J76" s="26"/>
      <c r="K76" s="26"/>
      <c r="L76" s="26"/>
    </row>
    <row r="77" spans="7:12" x14ac:dyDescent="0.25">
      <c r="G77" s="26"/>
      <c r="H77" s="26"/>
      <c r="I77" s="26"/>
      <c r="J77" s="26"/>
      <c r="K77" s="26"/>
      <c r="L77" s="26"/>
    </row>
    <row r="78" spans="7:12" x14ac:dyDescent="0.25">
      <c r="G78" s="26"/>
      <c r="H78" s="26"/>
      <c r="I78" s="26"/>
      <c r="J78" s="26"/>
      <c r="K78" s="26"/>
      <c r="L78" s="26"/>
    </row>
    <row r="79" spans="7:12" x14ac:dyDescent="0.25">
      <c r="G79" s="26"/>
      <c r="H79" s="26"/>
      <c r="I79" s="26"/>
      <c r="J79" s="26"/>
      <c r="K79" s="26"/>
      <c r="L79" s="26"/>
    </row>
    <row r="80" spans="7:12" x14ac:dyDescent="0.25">
      <c r="G80" s="26"/>
      <c r="H80" s="26"/>
      <c r="I80" s="26"/>
      <c r="J80" s="26"/>
      <c r="K80" s="26"/>
      <c r="L80" s="26"/>
    </row>
    <row r="81" spans="7:12" x14ac:dyDescent="0.25">
      <c r="G81" s="26"/>
      <c r="H81" s="26"/>
      <c r="I81" s="26"/>
      <c r="J81" s="26"/>
      <c r="K81" s="26"/>
      <c r="L81" s="26"/>
    </row>
    <row r="82" spans="7:12" x14ac:dyDescent="0.25">
      <c r="G82" s="26"/>
      <c r="H82" s="26"/>
      <c r="I82" s="26"/>
      <c r="J82" s="26"/>
      <c r="K82" s="26"/>
      <c r="L82" s="26"/>
    </row>
    <row r="83" spans="7:12" x14ac:dyDescent="0.25">
      <c r="G83" s="26"/>
      <c r="H83" s="26"/>
      <c r="I83" s="26"/>
      <c r="J83" s="26"/>
      <c r="K83" s="26"/>
      <c r="L83" s="26"/>
    </row>
    <row r="84" spans="7:12" x14ac:dyDescent="0.25">
      <c r="G84" s="26"/>
      <c r="H84" s="26"/>
      <c r="I84" s="26"/>
      <c r="J84" s="26"/>
      <c r="K84" s="26"/>
      <c r="L84" s="26"/>
    </row>
    <row r="85" spans="7:12" x14ac:dyDescent="0.25">
      <c r="G85" s="26"/>
      <c r="H85" s="26"/>
      <c r="I85" s="26"/>
      <c r="J85" s="26"/>
      <c r="K85" s="26"/>
      <c r="L85" s="26"/>
    </row>
    <row r="86" spans="7:12" x14ac:dyDescent="0.25">
      <c r="G86" s="26"/>
      <c r="H86" s="26"/>
      <c r="I86" s="26"/>
      <c r="J86" s="26"/>
      <c r="K86" s="26"/>
      <c r="L86" s="26"/>
    </row>
    <row r="87" spans="7:12" x14ac:dyDescent="0.25">
      <c r="G87" s="26"/>
      <c r="H87" s="26"/>
      <c r="I87" s="26"/>
      <c r="J87" s="26"/>
      <c r="K87" s="26"/>
      <c r="L87" s="26"/>
    </row>
    <row r="88" spans="7:12" x14ac:dyDescent="0.25">
      <c r="G88" s="26"/>
      <c r="H88" s="26"/>
      <c r="I88" s="26"/>
      <c r="J88" s="26"/>
      <c r="K88" s="26"/>
      <c r="L88" s="26"/>
    </row>
    <row r="89" spans="7:12" x14ac:dyDescent="0.25">
      <c r="G89" s="26"/>
      <c r="H89" s="26"/>
      <c r="I89" s="26"/>
      <c r="J89" s="26"/>
      <c r="K89" s="26"/>
      <c r="L89" s="26"/>
    </row>
    <row r="90" spans="7:12" x14ac:dyDescent="0.25">
      <c r="G90" s="26"/>
      <c r="H90" s="26"/>
      <c r="I90" s="26"/>
      <c r="J90" s="26"/>
      <c r="K90" s="26"/>
      <c r="L90" s="26"/>
    </row>
    <row r="91" spans="7:12" x14ac:dyDescent="0.25">
      <c r="G91" s="26"/>
      <c r="H91" s="26"/>
      <c r="I91" s="26"/>
      <c r="J91" s="26"/>
      <c r="K91" s="26"/>
      <c r="L91" s="26"/>
    </row>
    <row r="92" spans="7:12" x14ac:dyDescent="0.25">
      <c r="G92" s="26"/>
      <c r="H92" s="26"/>
      <c r="I92" s="26"/>
      <c r="J92" s="26"/>
      <c r="K92" s="26"/>
      <c r="L92" s="26"/>
    </row>
    <row r="93" spans="7:12" x14ac:dyDescent="0.25">
      <c r="G93" s="26"/>
      <c r="H93" s="26"/>
      <c r="I93" s="26"/>
      <c r="J93" s="26"/>
      <c r="K93" s="26"/>
      <c r="L93" s="26"/>
    </row>
    <row r="94" spans="7:12" x14ac:dyDescent="0.25">
      <c r="G94" s="26"/>
      <c r="H94" s="26"/>
      <c r="I94" s="26"/>
      <c r="J94" s="26"/>
      <c r="K94" s="26"/>
      <c r="L94" s="26"/>
    </row>
    <row r="95" spans="7:12" x14ac:dyDescent="0.25">
      <c r="G95" s="26"/>
      <c r="H95" s="26"/>
      <c r="I95" s="26"/>
      <c r="J95" s="26"/>
      <c r="K95" s="26"/>
      <c r="L95" s="26"/>
    </row>
    <row r="96" spans="7:12" x14ac:dyDescent="0.25">
      <c r="G96" s="26"/>
      <c r="H96" s="26"/>
      <c r="I96" s="26"/>
      <c r="J96" s="26"/>
      <c r="K96" s="26"/>
      <c r="L96" s="26"/>
    </row>
    <row r="97" spans="7:12" x14ac:dyDescent="0.25">
      <c r="G97" s="26"/>
      <c r="H97" s="26"/>
      <c r="I97" s="26"/>
      <c r="J97" s="26"/>
      <c r="K97" s="26"/>
      <c r="L97" s="26"/>
    </row>
    <row r="98" spans="7:12" x14ac:dyDescent="0.25">
      <c r="G98" s="26"/>
      <c r="H98" s="26"/>
      <c r="I98" s="26"/>
      <c r="J98" s="26"/>
      <c r="K98" s="26"/>
      <c r="L98" s="26"/>
    </row>
    <row r="99" spans="7:12" x14ac:dyDescent="0.25">
      <c r="G99" s="26"/>
      <c r="H99" s="26"/>
      <c r="I99" s="26"/>
      <c r="J99" s="26"/>
      <c r="K99" s="26"/>
      <c r="L99" s="26"/>
    </row>
    <row r="100" spans="7:12" x14ac:dyDescent="0.25">
      <c r="G100" s="26"/>
      <c r="H100" s="26"/>
      <c r="I100" s="26"/>
      <c r="J100" s="26"/>
      <c r="K100" s="26"/>
      <c r="L100" s="26"/>
    </row>
    <row r="101" spans="7:12" x14ac:dyDescent="0.25">
      <c r="G101" s="26"/>
      <c r="H101" s="26"/>
      <c r="I101" s="26"/>
      <c r="J101" s="26"/>
      <c r="K101" s="26"/>
      <c r="L101" s="26"/>
    </row>
    <row r="102" spans="7:12" x14ac:dyDescent="0.25">
      <c r="G102" s="26"/>
      <c r="H102" s="26"/>
      <c r="I102" s="26"/>
      <c r="J102" s="26"/>
      <c r="K102" s="26"/>
      <c r="L102" s="26"/>
    </row>
    <row r="103" spans="7:12" x14ac:dyDescent="0.25">
      <c r="G103" s="26"/>
      <c r="H103" s="26"/>
      <c r="I103" s="26"/>
      <c r="J103" s="26"/>
      <c r="K103" s="26"/>
      <c r="L103" s="26"/>
    </row>
    <row r="104" spans="7:12" x14ac:dyDescent="0.25">
      <c r="G104" s="26"/>
      <c r="H104" s="26"/>
      <c r="I104" s="26"/>
      <c r="J104" s="26"/>
      <c r="K104" s="26"/>
      <c r="L104" s="26"/>
    </row>
    <row r="105" spans="7:12" x14ac:dyDescent="0.25">
      <c r="G105" s="26"/>
      <c r="H105" s="26"/>
      <c r="I105" s="26"/>
      <c r="J105" s="26"/>
      <c r="K105" s="26"/>
      <c r="L105" s="26"/>
    </row>
    <row r="106" spans="7:12" x14ac:dyDescent="0.25">
      <c r="G106" s="26"/>
      <c r="H106" s="26"/>
      <c r="I106" s="26"/>
      <c r="J106" s="26"/>
      <c r="K106" s="26"/>
      <c r="L106" s="26"/>
    </row>
    <row r="107" spans="7:12" x14ac:dyDescent="0.25">
      <c r="G107" s="26"/>
      <c r="H107" s="26"/>
      <c r="I107" s="26"/>
      <c r="J107" s="26"/>
      <c r="K107" s="26"/>
      <c r="L107" s="26"/>
    </row>
    <row r="108" spans="7:12" x14ac:dyDescent="0.25">
      <c r="G108" s="26"/>
      <c r="H108" s="26"/>
      <c r="I108" s="26"/>
      <c r="J108" s="26"/>
      <c r="K108" s="26"/>
      <c r="L108" s="26"/>
    </row>
    <row r="109" spans="7:12" x14ac:dyDescent="0.25">
      <c r="G109" s="26"/>
      <c r="H109" s="26"/>
      <c r="I109" s="26"/>
      <c r="J109" s="26"/>
      <c r="K109" s="26"/>
      <c r="L109" s="26"/>
    </row>
    <row r="110" spans="7:12" x14ac:dyDescent="0.25">
      <c r="G110" s="26"/>
      <c r="H110" s="26"/>
      <c r="I110" s="26"/>
      <c r="J110" s="26"/>
      <c r="K110" s="26"/>
      <c r="L110" s="26"/>
    </row>
    <row r="111" spans="7:12" x14ac:dyDescent="0.25">
      <c r="G111" s="26"/>
      <c r="H111" s="26"/>
      <c r="I111" s="26"/>
      <c r="J111" s="26"/>
      <c r="K111" s="26"/>
      <c r="L111" s="26"/>
    </row>
    <row r="112" spans="7:12" x14ac:dyDescent="0.25">
      <c r="G112" s="26"/>
      <c r="H112" s="26"/>
      <c r="I112" s="26"/>
      <c r="J112" s="26"/>
      <c r="K112" s="26"/>
      <c r="L112" s="26"/>
    </row>
    <row r="113" spans="7:12" x14ac:dyDescent="0.25">
      <c r="G113" s="26"/>
      <c r="H113" s="26"/>
      <c r="I113" s="26"/>
      <c r="J113" s="26"/>
      <c r="K113" s="26"/>
      <c r="L113" s="26"/>
    </row>
    <row r="114" spans="7:12" x14ac:dyDescent="0.25">
      <c r="G114" s="26"/>
      <c r="H114" s="26"/>
      <c r="I114" s="26"/>
      <c r="J114" s="26"/>
      <c r="K114" s="26"/>
      <c r="L114" s="26"/>
    </row>
    <row r="115" spans="7:12" x14ac:dyDescent="0.25">
      <c r="G115" s="26"/>
      <c r="H115" s="26"/>
      <c r="I115" s="26"/>
      <c r="J115" s="26"/>
      <c r="K115" s="26"/>
      <c r="L115" s="26"/>
    </row>
    <row r="116" spans="7:12" x14ac:dyDescent="0.25">
      <c r="G116" s="26"/>
      <c r="H116" s="26"/>
      <c r="I116" s="26"/>
      <c r="J116" s="26"/>
      <c r="K116" s="26"/>
      <c r="L116" s="26"/>
    </row>
    <row r="117" spans="7:12" x14ac:dyDescent="0.25">
      <c r="G117" s="26"/>
      <c r="H117" s="26"/>
      <c r="I117" s="26"/>
      <c r="J117" s="26"/>
      <c r="K117" s="26"/>
      <c r="L117" s="26"/>
    </row>
    <row r="118" spans="7:12" x14ac:dyDescent="0.25">
      <c r="G118" s="26"/>
      <c r="H118" s="26"/>
      <c r="I118" s="26"/>
      <c r="J118" s="26"/>
      <c r="K118" s="26"/>
      <c r="L118" s="26"/>
    </row>
    <row r="119" spans="7:12" x14ac:dyDescent="0.25">
      <c r="G119" s="26"/>
      <c r="H119" s="26"/>
      <c r="I119" s="26"/>
      <c r="J119" s="26"/>
      <c r="K119" s="26"/>
      <c r="L119" s="26"/>
    </row>
    <row r="120" spans="7:12" x14ac:dyDescent="0.25">
      <c r="G120" s="26"/>
      <c r="H120" s="26"/>
      <c r="I120" s="26"/>
      <c r="J120" s="26"/>
      <c r="K120" s="26"/>
      <c r="L120" s="26"/>
    </row>
    <row r="121" spans="7:12" x14ac:dyDescent="0.25">
      <c r="G121" s="26"/>
      <c r="H121" s="26"/>
      <c r="I121" s="26"/>
      <c r="J121" s="26"/>
      <c r="K121" s="26"/>
      <c r="L121" s="26"/>
    </row>
    <row r="122" spans="7:12" x14ac:dyDescent="0.25">
      <c r="G122" s="26"/>
      <c r="H122" s="26"/>
      <c r="I122" s="26"/>
      <c r="J122" s="26"/>
      <c r="K122" s="26"/>
      <c r="L122" s="26"/>
    </row>
    <row r="123" spans="7:12" x14ac:dyDescent="0.25">
      <c r="G123" s="26"/>
      <c r="H123" s="26"/>
      <c r="I123" s="26"/>
      <c r="J123" s="26"/>
      <c r="K123" s="26"/>
      <c r="L123" s="26"/>
    </row>
    <row r="124" spans="7:12" x14ac:dyDescent="0.25">
      <c r="G124" s="26"/>
      <c r="H124" s="26"/>
      <c r="I124" s="26"/>
      <c r="J124" s="26"/>
      <c r="K124" s="26"/>
      <c r="L124" s="26"/>
    </row>
    <row r="125" spans="7:12" x14ac:dyDescent="0.25">
      <c r="G125" s="26"/>
      <c r="H125" s="26"/>
      <c r="I125" s="26"/>
      <c r="J125" s="26"/>
      <c r="K125" s="26"/>
      <c r="L125" s="26"/>
    </row>
    <row r="126" spans="7:12" x14ac:dyDescent="0.25">
      <c r="G126" s="26"/>
      <c r="H126" s="26"/>
      <c r="I126" s="26"/>
      <c r="J126" s="26"/>
      <c r="K126" s="26"/>
      <c r="L126" s="26"/>
    </row>
    <row r="127" spans="7:12" x14ac:dyDescent="0.25">
      <c r="G127" s="26"/>
      <c r="H127" s="26"/>
      <c r="I127" s="26"/>
      <c r="J127" s="26"/>
      <c r="K127" s="26"/>
      <c r="L127" s="26"/>
    </row>
    <row r="128" spans="7:12" x14ac:dyDescent="0.25">
      <c r="G128" s="26"/>
      <c r="H128" s="26"/>
      <c r="I128" s="26"/>
      <c r="J128" s="26"/>
      <c r="K128" s="26"/>
      <c r="L128" s="26"/>
    </row>
    <row r="129" spans="7:12" x14ac:dyDescent="0.25">
      <c r="G129" s="26"/>
      <c r="H129" s="26"/>
      <c r="I129" s="26"/>
      <c r="J129" s="26"/>
      <c r="K129" s="26"/>
      <c r="L129" s="26"/>
    </row>
    <row r="130" spans="7:12" x14ac:dyDescent="0.25">
      <c r="G130" s="26"/>
      <c r="H130" s="26"/>
      <c r="I130" s="26"/>
      <c r="J130" s="26"/>
      <c r="K130" s="26"/>
      <c r="L130" s="26"/>
    </row>
    <row r="131" spans="7:12" x14ac:dyDescent="0.25">
      <c r="G131" s="26"/>
      <c r="H131" s="26"/>
      <c r="I131" s="26"/>
      <c r="J131" s="26"/>
      <c r="K131" s="26"/>
      <c r="L131" s="26"/>
    </row>
    <row r="132" spans="7:12" x14ac:dyDescent="0.25">
      <c r="G132" s="26"/>
      <c r="H132" s="26"/>
      <c r="I132" s="26"/>
      <c r="J132" s="26"/>
      <c r="K132" s="26"/>
      <c r="L132" s="26"/>
    </row>
    <row r="133" spans="7:12" x14ac:dyDescent="0.25">
      <c r="G133" s="26"/>
      <c r="H133" s="26"/>
      <c r="I133" s="26"/>
      <c r="J133" s="26"/>
      <c r="K133" s="26"/>
      <c r="L133" s="26"/>
    </row>
    <row r="134" spans="7:12" x14ac:dyDescent="0.25">
      <c r="G134" s="26"/>
      <c r="H134" s="26"/>
      <c r="I134" s="26"/>
      <c r="J134" s="26"/>
      <c r="K134" s="26"/>
      <c r="L134" s="26"/>
    </row>
    <row r="135" spans="7:12" x14ac:dyDescent="0.25">
      <c r="G135" s="26"/>
      <c r="H135" s="26"/>
      <c r="I135" s="26"/>
      <c r="J135" s="26"/>
      <c r="K135" s="26"/>
      <c r="L135" s="26"/>
    </row>
    <row r="136" spans="7:12" x14ac:dyDescent="0.25">
      <c r="G136" s="26"/>
      <c r="H136" s="26"/>
      <c r="I136" s="26"/>
      <c r="J136" s="26"/>
      <c r="K136" s="26"/>
      <c r="L136" s="26"/>
    </row>
    <row r="137" spans="7:12" x14ac:dyDescent="0.25">
      <c r="G137" s="26"/>
      <c r="H137" s="26"/>
      <c r="I137" s="26"/>
      <c r="J137" s="26"/>
      <c r="K137" s="26"/>
      <c r="L137" s="26"/>
    </row>
    <row r="138" spans="7:12" x14ac:dyDescent="0.25">
      <c r="G138" s="26"/>
      <c r="H138" s="26"/>
      <c r="I138" s="26"/>
      <c r="J138" s="26"/>
      <c r="K138" s="26"/>
      <c r="L138" s="26"/>
    </row>
    <row r="139" spans="7:12" x14ac:dyDescent="0.25">
      <c r="G139" s="26"/>
      <c r="H139" s="26"/>
      <c r="I139" s="26"/>
      <c r="J139" s="26"/>
      <c r="K139" s="26"/>
      <c r="L139" s="26"/>
    </row>
    <row r="140" spans="7:12" x14ac:dyDescent="0.25">
      <c r="G140" s="26"/>
      <c r="H140" s="26"/>
      <c r="I140" s="26"/>
      <c r="J140" s="26"/>
      <c r="K140" s="26"/>
      <c r="L140" s="26"/>
    </row>
    <row r="141" spans="7:12" x14ac:dyDescent="0.25">
      <c r="G141" s="26"/>
      <c r="H141" s="26"/>
      <c r="I141" s="26"/>
      <c r="J141" s="26"/>
      <c r="K141" s="26"/>
      <c r="L141" s="26"/>
    </row>
    <row r="142" spans="7:12" x14ac:dyDescent="0.25">
      <c r="G142" s="26"/>
      <c r="H142" s="26"/>
      <c r="I142" s="26"/>
      <c r="J142" s="26"/>
      <c r="K142" s="26"/>
      <c r="L142" s="26"/>
    </row>
    <row r="143" spans="7:12" x14ac:dyDescent="0.25">
      <c r="G143" s="26"/>
      <c r="H143" s="26"/>
      <c r="I143" s="26"/>
      <c r="J143" s="26"/>
      <c r="K143" s="26"/>
      <c r="L143" s="26"/>
    </row>
    <row r="144" spans="7:12" x14ac:dyDescent="0.25">
      <c r="G144" s="26"/>
      <c r="H144" s="26"/>
      <c r="I144" s="26"/>
      <c r="J144" s="26"/>
      <c r="K144" s="26"/>
      <c r="L144" s="26"/>
    </row>
    <row r="145" spans="7:12" x14ac:dyDescent="0.25">
      <c r="G145" s="26"/>
      <c r="H145" s="26"/>
      <c r="I145" s="26"/>
      <c r="J145" s="26"/>
      <c r="K145" s="26"/>
      <c r="L145" s="26"/>
    </row>
    <row r="146" spans="7:12" x14ac:dyDescent="0.25">
      <c r="G146" s="26"/>
      <c r="H146" s="26"/>
      <c r="I146" s="26"/>
      <c r="J146" s="26"/>
      <c r="K146" s="26"/>
      <c r="L146" s="26"/>
    </row>
    <row r="147" spans="7:12" x14ac:dyDescent="0.25">
      <c r="G147" s="26"/>
      <c r="H147" s="26"/>
      <c r="I147" s="26"/>
      <c r="J147" s="26"/>
      <c r="K147" s="26"/>
      <c r="L147" s="26"/>
    </row>
    <row r="148" spans="7:12" x14ac:dyDescent="0.25">
      <c r="G148" s="26"/>
      <c r="H148" s="26"/>
      <c r="I148" s="26"/>
      <c r="J148" s="26"/>
      <c r="K148" s="26"/>
      <c r="L148" s="26"/>
    </row>
    <row r="149" spans="7:12" x14ac:dyDescent="0.25">
      <c r="G149" s="26"/>
      <c r="H149" s="26"/>
      <c r="I149" s="26"/>
      <c r="J149" s="26"/>
      <c r="K149" s="26"/>
      <c r="L149" s="26"/>
    </row>
    <row r="150" spans="7:12" x14ac:dyDescent="0.25">
      <c r="G150" s="26"/>
      <c r="H150" s="26"/>
      <c r="I150" s="26"/>
      <c r="J150" s="26"/>
      <c r="K150" s="26"/>
      <c r="L150" s="26"/>
    </row>
    <row r="151" spans="7:12" x14ac:dyDescent="0.25">
      <c r="G151" s="26"/>
      <c r="H151" s="26"/>
      <c r="I151" s="26"/>
      <c r="J151" s="26"/>
      <c r="K151" s="26"/>
      <c r="L151" s="26"/>
    </row>
    <row r="152" spans="7:12" x14ac:dyDescent="0.25">
      <c r="G152" s="26"/>
      <c r="H152" s="26"/>
      <c r="I152" s="26"/>
      <c r="J152" s="26"/>
      <c r="K152" s="26"/>
      <c r="L152" s="26"/>
    </row>
    <row r="153" spans="7:12" x14ac:dyDescent="0.25">
      <c r="G153" s="26"/>
      <c r="H153" s="26"/>
      <c r="I153" s="26"/>
      <c r="J153" s="26"/>
      <c r="K153" s="26"/>
      <c r="L153" s="26"/>
    </row>
    <row r="154" spans="7:12" x14ac:dyDescent="0.25">
      <c r="G154" s="26"/>
      <c r="H154" s="26"/>
      <c r="I154" s="26"/>
      <c r="J154" s="26"/>
      <c r="K154" s="26"/>
      <c r="L154" s="26"/>
    </row>
    <row r="155" spans="7:12" x14ac:dyDescent="0.25">
      <c r="G155" s="26"/>
      <c r="H155" s="26"/>
      <c r="I155" s="26"/>
      <c r="J155" s="26"/>
      <c r="K155" s="26"/>
      <c r="L155" s="26"/>
    </row>
    <row r="156" spans="7:12" x14ac:dyDescent="0.25">
      <c r="G156" s="26"/>
      <c r="H156" s="26"/>
      <c r="I156" s="26"/>
      <c r="J156" s="26"/>
      <c r="K156" s="26"/>
      <c r="L156" s="26"/>
    </row>
    <row r="157" spans="7:12" x14ac:dyDescent="0.25">
      <c r="G157" s="26"/>
      <c r="H157" s="26"/>
      <c r="I157" s="26"/>
      <c r="J157" s="26"/>
      <c r="K157" s="26"/>
      <c r="L157" s="26"/>
    </row>
    <row r="158" spans="7:12" x14ac:dyDescent="0.25">
      <c r="G158" s="26"/>
      <c r="H158" s="26"/>
      <c r="I158" s="26"/>
      <c r="J158" s="26"/>
      <c r="K158" s="26"/>
      <c r="L158" s="26"/>
    </row>
    <row r="159" spans="7:12" x14ac:dyDescent="0.25">
      <c r="G159" s="26"/>
      <c r="H159" s="26"/>
      <c r="I159" s="26"/>
      <c r="J159" s="26"/>
      <c r="K159" s="26"/>
      <c r="L159" s="26"/>
    </row>
    <row r="160" spans="7:12" x14ac:dyDescent="0.25">
      <c r="G160" s="26"/>
      <c r="H160" s="26"/>
      <c r="I160" s="26"/>
      <c r="J160" s="26"/>
      <c r="K160" s="26"/>
      <c r="L160" s="26"/>
    </row>
    <row r="161" spans="7:12" x14ac:dyDescent="0.25">
      <c r="G161" s="26"/>
      <c r="H161" s="26"/>
      <c r="I161" s="26"/>
      <c r="J161" s="26"/>
      <c r="K161" s="26"/>
      <c r="L161" s="26"/>
    </row>
    <row r="162" spans="7:12" x14ac:dyDescent="0.25">
      <c r="G162" s="26"/>
      <c r="H162" s="26"/>
      <c r="I162" s="26"/>
      <c r="J162" s="26"/>
      <c r="K162" s="26"/>
      <c r="L162" s="26"/>
    </row>
    <row r="163" spans="7:12" x14ac:dyDescent="0.25">
      <c r="G163" s="26"/>
      <c r="H163" s="26"/>
      <c r="I163" s="26"/>
      <c r="J163" s="26"/>
      <c r="K163" s="26"/>
      <c r="L163" s="26"/>
    </row>
    <row r="164" spans="7:12" x14ac:dyDescent="0.25">
      <c r="G164" s="26"/>
      <c r="H164" s="26"/>
      <c r="I164" s="26"/>
      <c r="J164" s="26"/>
      <c r="K164" s="26"/>
      <c r="L164" s="26"/>
    </row>
    <row r="165" spans="7:12" x14ac:dyDescent="0.25">
      <c r="G165" s="26"/>
      <c r="H165" s="26"/>
      <c r="I165" s="26"/>
      <c r="J165" s="26"/>
      <c r="K165" s="26"/>
      <c r="L165" s="26"/>
    </row>
    <row r="166" spans="7:12" x14ac:dyDescent="0.25">
      <c r="G166" s="26"/>
      <c r="H166" s="26"/>
      <c r="I166" s="26"/>
      <c r="J166" s="26"/>
      <c r="K166" s="26"/>
      <c r="L166" s="26"/>
    </row>
    <row r="167" spans="7:12" x14ac:dyDescent="0.25">
      <c r="G167" s="26"/>
      <c r="H167" s="26"/>
      <c r="I167" s="26"/>
      <c r="J167" s="26"/>
      <c r="K167" s="26"/>
      <c r="L167" s="26"/>
    </row>
    <row r="168" spans="7:12" x14ac:dyDescent="0.25">
      <c r="G168" s="26"/>
      <c r="H168" s="26"/>
      <c r="I168" s="26"/>
      <c r="J168" s="26"/>
      <c r="K168" s="26"/>
      <c r="L168" s="26"/>
    </row>
    <row r="169" spans="7:12" x14ac:dyDescent="0.25">
      <c r="G169" s="26"/>
      <c r="H169" s="26"/>
      <c r="I169" s="26"/>
      <c r="J169" s="26"/>
      <c r="K169" s="26"/>
      <c r="L169" s="26"/>
    </row>
    <row r="170" spans="7:12" x14ac:dyDescent="0.25">
      <c r="G170" s="26"/>
      <c r="H170" s="26"/>
      <c r="I170" s="26"/>
      <c r="J170" s="26"/>
      <c r="K170" s="26"/>
      <c r="L170" s="26"/>
    </row>
    <row r="171" spans="7:12" x14ac:dyDescent="0.25">
      <c r="G171" s="26"/>
      <c r="H171" s="26"/>
      <c r="I171" s="26"/>
      <c r="J171" s="26"/>
      <c r="K171" s="26"/>
      <c r="L171" s="26"/>
    </row>
    <row r="172" spans="7:12" x14ac:dyDescent="0.25">
      <c r="G172" s="26"/>
      <c r="H172" s="26"/>
      <c r="I172" s="26"/>
      <c r="J172" s="26"/>
      <c r="K172" s="26"/>
      <c r="L172" s="26"/>
    </row>
    <row r="173" spans="7:12" x14ac:dyDescent="0.25">
      <c r="G173" s="26"/>
      <c r="H173" s="26"/>
      <c r="I173" s="26"/>
      <c r="J173" s="26"/>
      <c r="K173" s="26"/>
      <c r="L173" s="26"/>
    </row>
    <row r="174" spans="7:12" x14ac:dyDescent="0.25">
      <c r="G174" s="26"/>
      <c r="H174" s="26"/>
      <c r="I174" s="26"/>
      <c r="J174" s="26"/>
      <c r="K174" s="26"/>
      <c r="L174" s="26"/>
    </row>
    <row r="175" spans="7:12" x14ac:dyDescent="0.25">
      <c r="G175" s="26"/>
      <c r="H175" s="26"/>
      <c r="I175" s="26"/>
      <c r="J175" s="26"/>
      <c r="K175" s="26"/>
      <c r="L175" s="26"/>
    </row>
    <row r="176" spans="7:12" x14ac:dyDescent="0.25">
      <c r="G176" s="26"/>
      <c r="H176" s="26"/>
      <c r="I176" s="26"/>
      <c r="J176" s="26"/>
      <c r="K176" s="26"/>
      <c r="L176" s="26"/>
    </row>
    <row r="177" spans="7:12" x14ac:dyDescent="0.25">
      <c r="G177" s="26"/>
      <c r="H177" s="26"/>
      <c r="I177" s="26"/>
      <c r="J177" s="26"/>
      <c r="K177" s="26"/>
      <c r="L177" s="26"/>
    </row>
    <row r="178" spans="7:12" x14ac:dyDescent="0.25">
      <c r="G178" s="26"/>
      <c r="H178" s="26"/>
      <c r="I178" s="26"/>
      <c r="J178" s="26"/>
      <c r="K178" s="26"/>
      <c r="L178" s="26"/>
    </row>
    <row r="179" spans="7:12" x14ac:dyDescent="0.25">
      <c r="G179" s="26"/>
      <c r="H179" s="26"/>
      <c r="I179" s="26"/>
      <c r="J179" s="26"/>
      <c r="K179" s="26"/>
      <c r="L179" s="26"/>
    </row>
    <row r="180" spans="7:12" x14ac:dyDescent="0.25">
      <c r="G180" s="26"/>
      <c r="H180" s="26"/>
      <c r="I180" s="26"/>
      <c r="J180" s="26"/>
      <c r="K180" s="26"/>
      <c r="L180" s="26"/>
    </row>
    <row r="181" spans="7:12" x14ac:dyDescent="0.25">
      <c r="G181" s="26"/>
      <c r="H181" s="26"/>
      <c r="I181" s="26"/>
      <c r="J181" s="26"/>
      <c r="K181" s="26"/>
      <c r="L181" s="26"/>
    </row>
    <row r="182" spans="7:12" x14ac:dyDescent="0.25">
      <c r="G182" s="26"/>
      <c r="H182" s="26"/>
      <c r="I182" s="26"/>
      <c r="J182" s="26"/>
      <c r="K182" s="26"/>
      <c r="L182" s="26"/>
    </row>
    <row r="183" spans="7:12" x14ac:dyDescent="0.25">
      <c r="G183" s="26"/>
      <c r="H183" s="26"/>
      <c r="I183" s="26"/>
      <c r="J183" s="26"/>
      <c r="K183" s="26"/>
      <c r="L183" s="26"/>
    </row>
    <row r="184" spans="7:12" x14ac:dyDescent="0.25">
      <c r="G184" s="26"/>
      <c r="H184" s="26"/>
      <c r="I184" s="26"/>
      <c r="J184" s="26"/>
      <c r="K184" s="26"/>
      <c r="L184" s="26"/>
    </row>
    <row r="185" spans="7:12" x14ac:dyDescent="0.25">
      <c r="G185" s="26"/>
      <c r="H185" s="26"/>
      <c r="I185" s="26"/>
      <c r="J185" s="26"/>
      <c r="K185" s="26"/>
      <c r="L185" s="26"/>
    </row>
    <row r="186" spans="7:12" x14ac:dyDescent="0.25">
      <c r="G186" s="26"/>
      <c r="H186" s="26"/>
      <c r="I186" s="26"/>
      <c r="J186" s="26"/>
      <c r="K186" s="26"/>
      <c r="L186" s="26"/>
    </row>
    <row r="187" spans="7:12" x14ac:dyDescent="0.25">
      <c r="G187" s="26"/>
      <c r="H187" s="26"/>
      <c r="I187" s="26"/>
      <c r="J187" s="26"/>
      <c r="K187" s="26"/>
      <c r="L187" s="26"/>
    </row>
    <row r="188" spans="7:12" x14ac:dyDescent="0.25">
      <c r="G188" s="26"/>
      <c r="H188" s="26"/>
      <c r="I188" s="26"/>
      <c r="J188" s="26"/>
      <c r="K188" s="26"/>
      <c r="L188" s="26"/>
    </row>
    <row r="189" spans="7:12" x14ac:dyDescent="0.25">
      <c r="G189" s="26"/>
      <c r="H189" s="26"/>
      <c r="I189" s="26"/>
      <c r="J189" s="26"/>
      <c r="K189" s="26"/>
      <c r="L189" s="26"/>
    </row>
    <row r="190" spans="7:12" x14ac:dyDescent="0.25">
      <c r="G190" s="26"/>
      <c r="H190" s="26"/>
      <c r="I190" s="26"/>
      <c r="J190" s="26"/>
      <c r="K190" s="26"/>
      <c r="L190" s="26"/>
    </row>
    <row r="191" spans="7:12" x14ac:dyDescent="0.25">
      <c r="G191" s="26"/>
      <c r="H191" s="26"/>
      <c r="I191" s="26"/>
      <c r="J191" s="26"/>
      <c r="K191" s="26"/>
      <c r="L191" s="26"/>
    </row>
    <row r="192" spans="7:12" x14ac:dyDescent="0.25">
      <c r="G192" s="26"/>
      <c r="H192" s="26"/>
      <c r="I192" s="26"/>
      <c r="J192" s="26"/>
      <c r="K192" s="26"/>
      <c r="L192" s="26"/>
    </row>
    <row r="193" spans="7:12" x14ac:dyDescent="0.25">
      <c r="G193" s="26"/>
      <c r="H193" s="26"/>
      <c r="I193" s="26"/>
      <c r="J193" s="26"/>
      <c r="K193" s="26"/>
      <c r="L193" s="26"/>
    </row>
    <row r="194" spans="7:12" x14ac:dyDescent="0.25">
      <c r="G194" s="26"/>
      <c r="H194" s="26"/>
      <c r="I194" s="26"/>
      <c r="J194" s="26"/>
      <c r="K194" s="26"/>
      <c r="L194" s="26"/>
    </row>
    <row r="195" spans="7:12" x14ac:dyDescent="0.25">
      <c r="G195" s="26"/>
      <c r="H195" s="26"/>
      <c r="I195" s="26"/>
      <c r="J195" s="26"/>
      <c r="K195" s="26"/>
      <c r="L195" s="26"/>
    </row>
    <row r="196" spans="7:12" x14ac:dyDescent="0.25">
      <c r="G196" s="26"/>
      <c r="H196" s="26"/>
      <c r="I196" s="26"/>
      <c r="J196" s="26"/>
      <c r="K196" s="26"/>
      <c r="L196" s="26"/>
    </row>
    <row r="197" spans="7:12" x14ac:dyDescent="0.25">
      <c r="G197" s="26"/>
      <c r="H197" s="26"/>
      <c r="I197" s="26"/>
      <c r="J197" s="26"/>
      <c r="K197" s="26"/>
      <c r="L197" s="26"/>
    </row>
    <row r="198" spans="7:12" x14ac:dyDescent="0.25">
      <c r="G198" s="26"/>
      <c r="H198" s="26"/>
      <c r="I198" s="26"/>
      <c r="J198" s="26"/>
      <c r="K198" s="26"/>
      <c r="L198" s="26"/>
    </row>
    <row r="199" spans="7:12" x14ac:dyDescent="0.25">
      <c r="G199" s="26"/>
      <c r="H199" s="26"/>
      <c r="I199" s="26"/>
      <c r="J199" s="26"/>
      <c r="K199" s="26"/>
      <c r="L199" s="26"/>
    </row>
    <row r="200" spans="7:12" x14ac:dyDescent="0.25">
      <c r="G200" s="26"/>
      <c r="H200" s="26"/>
      <c r="I200" s="26"/>
      <c r="J200" s="26"/>
      <c r="K200" s="26"/>
      <c r="L200" s="26"/>
    </row>
    <row r="201" spans="7:12" x14ac:dyDescent="0.25">
      <c r="G201" s="26"/>
      <c r="H201" s="26"/>
      <c r="I201" s="26"/>
      <c r="J201" s="26"/>
      <c r="K201" s="26"/>
      <c r="L201" s="26"/>
    </row>
    <row r="202" spans="7:12" x14ac:dyDescent="0.25">
      <c r="G202" s="26"/>
      <c r="H202" s="26"/>
      <c r="I202" s="26"/>
      <c r="J202" s="26"/>
      <c r="K202" s="26"/>
      <c r="L202" s="26"/>
    </row>
    <row r="203" spans="7:12" x14ac:dyDescent="0.25">
      <c r="G203" s="26"/>
      <c r="H203" s="26"/>
      <c r="I203" s="26"/>
      <c r="J203" s="26"/>
      <c r="K203" s="26"/>
      <c r="L203" s="26"/>
    </row>
    <row r="204" spans="7:12" x14ac:dyDescent="0.25">
      <c r="G204" s="26"/>
      <c r="H204" s="26"/>
      <c r="I204" s="26"/>
      <c r="J204" s="26"/>
      <c r="K204" s="26"/>
      <c r="L204" s="26"/>
    </row>
    <row r="205" spans="7:12" x14ac:dyDescent="0.25">
      <c r="G205" s="26"/>
      <c r="H205" s="26"/>
      <c r="I205" s="26"/>
      <c r="J205" s="26"/>
      <c r="K205" s="26"/>
      <c r="L205" s="26"/>
    </row>
    <row r="206" spans="7:12" x14ac:dyDescent="0.25">
      <c r="G206" s="26"/>
      <c r="H206" s="26"/>
      <c r="I206" s="26"/>
      <c r="J206" s="26"/>
      <c r="K206" s="26"/>
      <c r="L206" s="26"/>
    </row>
    <row r="207" spans="7:12" x14ac:dyDescent="0.25">
      <c r="G207" s="26"/>
      <c r="H207" s="26"/>
      <c r="I207" s="26"/>
      <c r="J207" s="26"/>
      <c r="K207" s="26"/>
      <c r="L207" s="26"/>
    </row>
    <row r="208" spans="7:12" x14ac:dyDescent="0.25">
      <c r="G208" s="26"/>
      <c r="H208" s="26"/>
      <c r="I208" s="26"/>
      <c r="J208" s="26"/>
      <c r="K208" s="26"/>
      <c r="L208" s="26"/>
    </row>
    <row r="209" spans="7:12" x14ac:dyDescent="0.25">
      <c r="G209" s="26"/>
      <c r="H209" s="26"/>
      <c r="I209" s="26"/>
      <c r="J209" s="26"/>
      <c r="K209" s="26"/>
      <c r="L209" s="26"/>
    </row>
    <row r="210" spans="7:12" x14ac:dyDescent="0.25">
      <c r="G210" s="26"/>
      <c r="H210" s="26"/>
      <c r="I210" s="26"/>
      <c r="J210" s="26"/>
      <c r="K210" s="26"/>
      <c r="L210" s="26"/>
    </row>
    <row r="211" spans="7:12" x14ac:dyDescent="0.25">
      <c r="G211" s="26"/>
      <c r="H211" s="26"/>
      <c r="I211" s="26"/>
      <c r="J211" s="26"/>
      <c r="K211" s="26"/>
      <c r="L211" s="26"/>
    </row>
    <row r="212" spans="7:12" x14ac:dyDescent="0.25">
      <c r="G212" s="26"/>
      <c r="H212" s="26"/>
      <c r="I212" s="26"/>
      <c r="J212" s="26"/>
      <c r="K212" s="26"/>
      <c r="L212" s="26"/>
    </row>
    <row r="213" spans="7:12" x14ac:dyDescent="0.25">
      <c r="G213" s="26"/>
      <c r="H213" s="26"/>
      <c r="I213" s="26"/>
      <c r="J213" s="26"/>
      <c r="K213" s="26"/>
      <c r="L213" s="26"/>
    </row>
    <row r="214" spans="7:12" x14ac:dyDescent="0.25">
      <c r="G214" s="26"/>
      <c r="H214" s="26"/>
      <c r="I214" s="26"/>
      <c r="J214" s="26"/>
      <c r="K214" s="26"/>
      <c r="L214" s="26"/>
    </row>
    <row r="215" spans="7:12" x14ac:dyDescent="0.25">
      <c r="G215" s="26"/>
      <c r="H215" s="26"/>
      <c r="I215" s="26"/>
      <c r="J215" s="26"/>
      <c r="K215" s="26"/>
      <c r="L215" s="26"/>
    </row>
    <row r="216" spans="7:12" x14ac:dyDescent="0.25">
      <c r="G216" s="26"/>
      <c r="H216" s="26"/>
      <c r="I216" s="26"/>
      <c r="J216" s="26"/>
      <c r="K216" s="26"/>
      <c r="L216" s="26"/>
    </row>
    <row r="217" spans="7:12" x14ac:dyDescent="0.25">
      <c r="G217" s="26"/>
      <c r="H217" s="26"/>
      <c r="I217" s="26"/>
      <c r="J217" s="26"/>
      <c r="K217" s="26"/>
      <c r="L217" s="26"/>
    </row>
    <row r="218" spans="7:12" x14ac:dyDescent="0.25">
      <c r="G218" s="26"/>
      <c r="H218" s="26"/>
      <c r="I218" s="26"/>
      <c r="J218" s="26"/>
      <c r="K218" s="26"/>
      <c r="L218" s="26"/>
    </row>
    <row r="219" spans="7:12" x14ac:dyDescent="0.25">
      <c r="G219" s="26"/>
      <c r="H219" s="26"/>
      <c r="I219" s="26"/>
      <c r="J219" s="26"/>
      <c r="K219" s="26"/>
      <c r="L219" s="26"/>
    </row>
    <row r="220" spans="7:12" x14ac:dyDescent="0.25">
      <c r="G220" s="26"/>
      <c r="H220" s="26"/>
      <c r="I220" s="26"/>
      <c r="J220" s="26"/>
      <c r="K220" s="26"/>
      <c r="L220" s="26"/>
    </row>
    <row r="221" spans="7:12" x14ac:dyDescent="0.25">
      <c r="G221" s="26"/>
      <c r="H221" s="26"/>
      <c r="I221" s="26"/>
      <c r="J221" s="26"/>
      <c r="K221" s="26"/>
      <c r="L221" s="26"/>
    </row>
    <row r="222" spans="7:12" x14ac:dyDescent="0.25">
      <c r="G222" s="26"/>
      <c r="H222" s="26"/>
      <c r="I222" s="26"/>
      <c r="J222" s="26"/>
      <c r="K222" s="26"/>
      <c r="L222" s="26"/>
    </row>
    <row r="223" spans="7:12" x14ac:dyDescent="0.25">
      <c r="G223" s="26"/>
      <c r="H223" s="26"/>
      <c r="I223" s="26"/>
      <c r="J223" s="26"/>
      <c r="K223" s="26"/>
      <c r="L223" s="26"/>
    </row>
    <row r="224" spans="7:12" x14ac:dyDescent="0.25">
      <c r="G224" s="26"/>
      <c r="H224" s="26"/>
      <c r="I224" s="26"/>
      <c r="J224" s="26"/>
      <c r="K224" s="26"/>
      <c r="L224" s="26"/>
    </row>
    <row r="225" spans="7:12" x14ac:dyDescent="0.25">
      <c r="G225" s="26"/>
      <c r="H225" s="26"/>
      <c r="I225" s="26"/>
      <c r="J225" s="26"/>
      <c r="K225" s="26"/>
      <c r="L225" s="26"/>
    </row>
    <row r="226" spans="7:12" x14ac:dyDescent="0.25">
      <c r="G226" s="26"/>
      <c r="H226" s="26"/>
      <c r="I226" s="26"/>
      <c r="J226" s="26"/>
      <c r="K226" s="26"/>
      <c r="L226" s="26"/>
    </row>
    <row r="227" spans="7:12" x14ac:dyDescent="0.25">
      <c r="G227" s="26"/>
      <c r="H227" s="26"/>
      <c r="I227" s="26"/>
      <c r="J227" s="26"/>
      <c r="K227" s="26"/>
      <c r="L227" s="26"/>
    </row>
    <row r="228" spans="7:12" x14ac:dyDescent="0.25">
      <c r="G228" s="26"/>
      <c r="H228" s="26"/>
      <c r="I228" s="26"/>
      <c r="J228" s="26"/>
      <c r="K228" s="26"/>
      <c r="L228" s="26"/>
    </row>
    <row r="229" spans="7:12" x14ac:dyDescent="0.25">
      <c r="G229" s="26"/>
      <c r="H229" s="26"/>
      <c r="I229" s="26"/>
      <c r="J229" s="26"/>
      <c r="K229" s="26"/>
      <c r="L229" s="26"/>
    </row>
    <row r="230" spans="7:12" x14ac:dyDescent="0.25">
      <c r="G230" s="26"/>
      <c r="H230" s="26"/>
      <c r="I230" s="26"/>
      <c r="J230" s="26"/>
      <c r="K230" s="26"/>
      <c r="L230" s="26"/>
    </row>
    <row r="231" spans="7:12" x14ac:dyDescent="0.25">
      <c r="G231" s="26"/>
      <c r="H231" s="26"/>
      <c r="I231" s="26"/>
      <c r="J231" s="26"/>
      <c r="K231" s="26"/>
      <c r="L231" s="26"/>
    </row>
    <row r="232" spans="7:12" x14ac:dyDescent="0.25">
      <c r="G232" s="26"/>
      <c r="H232" s="26"/>
      <c r="I232" s="26"/>
      <c r="J232" s="26"/>
      <c r="K232" s="26"/>
      <c r="L232" s="26"/>
    </row>
    <row r="233" spans="7:12" x14ac:dyDescent="0.25">
      <c r="G233" s="26"/>
      <c r="H233" s="26"/>
      <c r="I233" s="26"/>
      <c r="J233" s="26"/>
      <c r="K233" s="26"/>
      <c r="L233" s="26"/>
    </row>
    <row r="234" spans="7:12" x14ac:dyDescent="0.25">
      <c r="G234" s="26"/>
      <c r="H234" s="26"/>
      <c r="I234" s="26"/>
      <c r="J234" s="26"/>
      <c r="K234" s="26"/>
      <c r="L234" s="26"/>
    </row>
    <row r="235" spans="7:12" x14ac:dyDescent="0.25">
      <c r="G235" s="26"/>
      <c r="H235" s="26"/>
      <c r="I235" s="26"/>
      <c r="J235" s="26"/>
      <c r="K235" s="26"/>
      <c r="L235" s="26"/>
    </row>
    <row r="236" spans="7:12" x14ac:dyDescent="0.25">
      <c r="G236" s="26"/>
      <c r="H236" s="26"/>
      <c r="I236" s="26"/>
      <c r="J236" s="26"/>
      <c r="K236" s="26"/>
      <c r="L236" s="26"/>
    </row>
    <row r="237" spans="7:12" x14ac:dyDescent="0.25">
      <c r="G237" s="26"/>
      <c r="H237" s="26"/>
      <c r="I237" s="26"/>
      <c r="J237" s="26"/>
      <c r="K237" s="26"/>
      <c r="L237" s="26"/>
    </row>
    <row r="238" spans="7:12" x14ac:dyDescent="0.25">
      <c r="G238" s="26"/>
      <c r="H238" s="26"/>
      <c r="I238" s="26"/>
      <c r="J238" s="26"/>
      <c r="K238" s="26"/>
      <c r="L238" s="26"/>
    </row>
    <row r="239" spans="7:12" x14ac:dyDescent="0.25">
      <c r="G239" s="26"/>
      <c r="H239" s="26"/>
      <c r="I239" s="26"/>
      <c r="J239" s="26"/>
      <c r="K239" s="26"/>
      <c r="L239" s="26"/>
    </row>
    <row r="240" spans="7:12" x14ac:dyDescent="0.25">
      <c r="G240" s="26"/>
      <c r="H240" s="26"/>
      <c r="I240" s="26"/>
      <c r="J240" s="26"/>
      <c r="K240" s="26"/>
      <c r="L240" s="26"/>
    </row>
    <row r="241" spans="7:12" x14ac:dyDescent="0.25">
      <c r="G241" s="26"/>
      <c r="H241" s="26"/>
      <c r="I241" s="26"/>
      <c r="J241" s="26"/>
      <c r="K241" s="26"/>
      <c r="L241" s="26"/>
    </row>
    <row r="242" spans="7:12" x14ac:dyDescent="0.25">
      <c r="G242" s="26"/>
      <c r="H242" s="26"/>
      <c r="I242" s="26"/>
      <c r="J242" s="26"/>
      <c r="K242" s="26"/>
      <c r="L242" s="26"/>
    </row>
    <row r="243" spans="7:12" x14ac:dyDescent="0.25">
      <c r="G243" s="26"/>
      <c r="H243" s="26"/>
      <c r="I243" s="26"/>
      <c r="J243" s="26"/>
      <c r="K243" s="26"/>
      <c r="L243" s="26"/>
    </row>
    <row r="244" spans="7:12" x14ac:dyDescent="0.25">
      <c r="G244" s="26"/>
      <c r="H244" s="26"/>
      <c r="I244" s="26"/>
      <c r="J244" s="26"/>
      <c r="K244" s="26"/>
      <c r="L244" s="26"/>
    </row>
    <row r="245" spans="7:12" x14ac:dyDescent="0.25">
      <c r="G245" s="26"/>
      <c r="H245" s="26"/>
      <c r="I245" s="26"/>
      <c r="J245" s="26"/>
      <c r="K245" s="26"/>
      <c r="L245" s="26"/>
    </row>
    <row r="246" spans="7:12" x14ac:dyDescent="0.25">
      <c r="G246" s="26"/>
      <c r="H246" s="26"/>
      <c r="I246" s="26"/>
      <c r="J246" s="26"/>
      <c r="K246" s="26"/>
      <c r="L246" s="26"/>
    </row>
    <row r="247" spans="7:12" x14ac:dyDescent="0.25">
      <c r="G247" s="26"/>
      <c r="H247" s="26"/>
      <c r="I247" s="26"/>
      <c r="J247" s="26"/>
      <c r="K247" s="26"/>
      <c r="L247" s="26"/>
    </row>
    <row r="248" spans="7:12" x14ac:dyDescent="0.25">
      <c r="G248" s="26"/>
      <c r="H248" s="26"/>
      <c r="I248" s="26"/>
      <c r="J248" s="26"/>
      <c r="K248" s="26"/>
      <c r="L248" s="26"/>
    </row>
    <row r="249" spans="7:12" x14ac:dyDescent="0.25">
      <c r="G249" s="26"/>
      <c r="H249" s="26"/>
      <c r="I249" s="26"/>
      <c r="J249" s="26"/>
      <c r="K249" s="26"/>
      <c r="L249" s="26"/>
    </row>
    <row r="250" spans="7:12" x14ac:dyDescent="0.25">
      <c r="G250" s="26"/>
      <c r="H250" s="26"/>
      <c r="I250" s="26"/>
      <c r="J250" s="26"/>
      <c r="K250" s="26"/>
      <c r="L250" s="26"/>
    </row>
    <row r="251" spans="7:12" x14ac:dyDescent="0.25">
      <c r="G251" s="26"/>
      <c r="H251" s="26"/>
      <c r="I251" s="26"/>
      <c r="J251" s="26"/>
      <c r="K251" s="26"/>
      <c r="L251" s="26"/>
    </row>
    <row r="252" spans="7:12" x14ac:dyDescent="0.25">
      <c r="G252" s="26"/>
      <c r="H252" s="26"/>
      <c r="I252" s="26"/>
      <c r="J252" s="26"/>
      <c r="K252" s="26"/>
      <c r="L252" s="26"/>
    </row>
    <row r="253" spans="7:12" x14ac:dyDescent="0.25">
      <c r="G253" s="26"/>
      <c r="H253" s="26"/>
      <c r="I253" s="26"/>
      <c r="J253" s="26"/>
      <c r="K253" s="26"/>
      <c r="L253" s="26"/>
    </row>
    <row r="254" spans="7:12" x14ac:dyDescent="0.25">
      <c r="G254" s="26"/>
      <c r="H254" s="26"/>
      <c r="I254" s="26"/>
      <c r="J254" s="26"/>
      <c r="K254" s="26"/>
      <c r="L254" s="26"/>
    </row>
    <row r="255" spans="7:12" x14ac:dyDescent="0.25">
      <c r="G255" s="26"/>
      <c r="H255" s="26"/>
      <c r="I255" s="26"/>
      <c r="J255" s="26"/>
      <c r="K255" s="26"/>
      <c r="L255" s="26"/>
    </row>
    <row r="256" spans="7:12" x14ac:dyDescent="0.25">
      <c r="G256" s="26"/>
      <c r="H256" s="26"/>
      <c r="I256" s="26"/>
      <c r="J256" s="26"/>
      <c r="K256" s="26"/>
      <c r="L256" s="26"/>
    </row>
    <row r="257" spans="7:12" x14ac:dyDescent="0.25">
      <c r="G257" s="26"/>
      <c r="H257" s="26"/>
      <c r="I257" s="26"/>
      <c r="J257" s="26"/>
      <c r="K257" s="26"/>
      <c r="L257" s="26"/>
    </row>
    <row r="258" spans="7:12" x14ac:dyDescent="0.25">
      <c r="G258" s="26"/>
      <c r="H258" s="26"/>
      <c r="I258" s="26"/>
      <c r="J258" s="26"/>
      <c r="K258" s="26"/>
      <c r="L258" s="26"/>
    </row>
    <row r="259" spans="7:12" x14ac:dyDescent="0.25">
      <c r="G259" s="26"/>
      <c r="H259" s="26"/>
      <c r="I259" s="26"/>
      <c r="J259" s="26"/>
      <c r="K259" s="26"/>
      <c r="L259" s="26"/>
    </row>
    <row r="260" spans="7:12" x14ac:dyDescent="0.25">
      <c r="G260" s="26"/>
      <c r="H260" s="26"/>
      <c r="I260" s="26"/>
      <c r="J260" s="26"/>
      <c r="K260" s="26"/>
      <c r="L260" s="26"/>
    </row>
    <row r="261" spans="7:12" x14ac:dyDescent="0.25">
      <c r="G261" s="26"/>
      <c r="H261" s="26"/>
      <c r="I261" s="26"/>
      <c r="J261" s="26"/>
      <c r="K261" s="26"/>
      <c r="L261" s="26"/>
    </row>
    <row r="262" spans="7:12" x14ac:dyDescent="0.25">
      <c r="G262" s="26"/>
      <c r="H262" s="26"/>
      <c r="I262" s="26"/>
      <c r="J262" s="26"/>
      <c r="K262" s="26"/>
      <c r="L262" s="26"/>
    </row>
    <row r="263" spans="7:12" x14ac:dyDescent="0.25">
      <c r="G263" s="26"/>
      <c r="H263" s="26"/>
      <c r="I263" s="26"/>
      <c r="J263" s="26"/>
      <c r="K263" s="26"/>
      <c r="L263" s="26"/>
    </row>
    <row r="264" spans="7:12" x14ac:dyDescent="0.25">
      <c r="G264" s="26"/>
      <c r="H264" s="26"/>
      <c r="I264" s="26"/>
      <c r="J264" s="26"/>
      <c r="K264" s="26"/>
      <c r="L264" s="26"/>
    </row>
    <row r="265" spans="7:12" x14ac:dyDescent="0.25">
      <c r="G265" s="26"/>
      <c r="H265" s="26"/>
      <c r="I265" s="26"/>
      <c r="J265" s="26"/>
      <c r="K265" s="26"/>
      <c r="L265" s="26"/>
    </row>
    <row r="266" spans="7:12" x14ac:dyDescent="0.25">
      <c r="G266" s="26"/>
      <c r="H266" s="26"/>
      <c r="I266" s="26"/>
      <c r="J266" s="26"/>
      <c r="K266" s="26"/>
      <c r="L266" s="26"/>
    </row>
    <row r="267" spans="7:12" x14ac:dyDescent="0.25">
      <c r="G267" s="26"/>
      <c r="H267" s="26"/>
      <c r="I267" s="26"/>
      <c r="J267" s="26"/>
      <c r="K267" s="26"/>
      <c r="L267" s="26"/>
    </row>
    <row r="268" spans="7:12" x14ac:dyDescent="0.25">
      <c r="G268" s="26"/>
      <c r="H268" s="26"/>
      <c r="I268" s="26"/>
      <c r="J268" s="26"/>
      <c r="K268" s="26"/>
      <c r="L268" s="26"/>
    </row>
    <row r="269" spans="7:12" x14ac:dyDescent="0.25">
      <c r="G269" s="26"/>
      <c r="H269" s="26"/>
      <c r="I269" s="26"/>
      <c r="J269" s="26"/>
      <c r="K269" s="26"/>
      <c r="L269" s="26"/>
    </row>
    <row r="270" spans="7:12" x14ac:dyDescent="0.25">
      <c r="G270" s="26"/>
      <c r="H270" s="26"/>
      <c r="I270" s="26"/>
      <c r="J270" s="26"/>
      <c r="K270" s="26"/>
      <c r="L270" s="26"/>
    </row>
    <row r="271" spans="7:12" x14ac:dyDescent="0.25">
      <c r="G271" s="26"/>
      <c r="H271" s="26"/>
      <c r="I271" s="26"/>
      <c r="J271" s="26"/>
      <c r="K271" s="26"/>
      <c r="L271" s="26"/>
    </row>
    <row r="272" spans="7:12" x14ac:dyDescent="0.25">
      <c r="G272" s="26"/>
      <c r="H272" s="26"/>
      <c r="I272" s="26"/>
      <c r="J272" s="26"/>
      <c r="K272" s="26"/>
      <c r="L272" s="26"/>
    </row>
    <row r="273" spans="7:12" x14ac:dyDescent="0.25">
      <c r="G273" s="26"/>
      <c r="H273" s="26"/>
      <c r="I273" s="26"/>
      <c r="J273" s="26"/>
      <c r="K273" s="26"/>
      <c r="L273" s="26"/>
    </row>
    <row r="274" spans="7:12" x14ac:dyDescent="0.25">
      <c r="G274" s="26"/>
      <c r="H274" s="26"/>
      <c r="I274" s="26"/>
      <c r="J274" s="26"/>
      <c r="K274" s="26"/>
      <c r="L274" s="26"/>
    </row>
    <row r="275" spans="7:12" x14ac:dyDescent="0.25">
      <c r="G275" s="26"/>
      <c r="H275" s="26"/>
      <c r="I275" s="26"/>
      <c r="J275" s="26"/>
      <c r="K275" s="26"/>
      <c r="L275" s="26"/>
    </row>
    <row r="276" spans="7:12" x14ac:dyDescent="0.25">
      <c r="G276" s="26"/>
      <c r="H276" s="26"/>
      <c r="I276" s="26"/>
      <c r="J276" s="26"/>
      <c r="K276" s="26"/>
      <c r="L276" s="26"/>
    </row>
    <row r="277" spans="7:12" x14ac:dyDescent="0.25">
      <c r="G277" s="26"/>
      <c r="H277" s="26"/>
      <c r="I277" s="26"/>
      <c r="J277" s="26"/>
      <c r="K277" s="26"/>
      <c r="L277" s="26"/>
    </row>
    <row r="278" spans="7:12" x14ac:dyDescent="0.25">
      <c r="G278" s="26"/>
      <c r="H278" s="26"/>
      <c r="I278" s="26"/>
      <c r="J278" s="26"/>
      <c r="K278" s="26"/>
      <c r="L278" s="26"/>
    </row>
    <row r="279" spans="7:12" x14ac:dyDescent="0.25">
      <c r="G279" s="26"/>
      <c r="H279" s="26"/>
      <c r="I279" s="26"/>
      <c r="J279" s="26"/>
      <c r="K279" s="26"/>
      <c r="L279" s="26"/>
    </row>
    <row r="280" spans="7:12" x14ac:dyDescent="0.25">
      <c r="G280" s="26"/>
      <c r="H280" s="26"/>
      <c r="I280" s="26"/>
      <c r="J280" s="26"/>
      <c r="K280" s="26"/>
      <c r="L280" s="26"/>
    </row>
    <row r="281" spans="7:12" x14ac:dyDescent="0.25">
      <c r="G281" s="26"/>
      <c r="H281" s="26"/>
      <c r="I281" s="26"/>
      <c r="J281" s="26"/>
      <c r="K281" s="26"/>
      <c r="L281" s="26"/>
    </row>
    <row r="282" spans="7:12" x14ac:dyDescent="0.25">
      <c r="G282" s="26"/>
      <c r="H282" s="26"/>
      <c r="I282" s="26"/>
      <c r="J282" s="26"/>
      <c r="K282" s="26"/>
      <c r="L282" s="26"/>
    </row>
    <row r="283" spans="7:12" x14ac:dyDescent="0.25">
      <c r="G283" s="26"/>
      <c r="H283" s="26"/>
      <c r="I283" s="26"/>
      <c r="J283" s="26"/>
      <c r="K283" s="26"/>
      <c r="L283" s="26"/>
    </row>
    <row r="284" spans="7:12" x14ac:dyDescent="0.25">
      <c r="G284" s="26"/>
      <c r="H284" s="26"/>
      <c r="I284" s="26"/>
      <c r="J284" s="26"/>
      <c r="K284" s="26"/>
      <c r="L284" s="26"/>
    </row>
    <row r="285" spans="7:12" x14ac:dyDescent="0.25">
      <c r="G285" s="26"/>
      <c r="H285" s="26"/>
      <c r="I285" s="26"/>
      <c r="J285" s="26"/>
      <c r="K285" s="26"/>
      <c r="L285" s="26"/>
    </row>
    <row r="286" spans="7:12" x14ac:dyDescent="0.25">
      <c r="G286" s="26"/>
      <c r="H286" s="26"/>
      <c r="I286" s="26"/>
      <c r="J286" s="26"/>
      <c r="K286" s="26"/>
      <c r="L286" s="26"/>
    </row>
    <row r="287" spans="7:12" x14ac:dyDescent="0.25">
      <c r="G287" s="26"/>
      <c r="H287" s="26"/>
      <c r="I287" s="26"/>
      <c r="J287" s="26"/>
      <c r="K287" s="26"/>
      <c r="L287" s="26"/>
    </row>
    <row r="288" spans="7:12" x14ac:dyDescent="0.25">
      <c r="G288" s="26"/>
      <c r="H288" s="26"/>
      <c r="I288" s="26"/>
      <c r="J288" s="26"/>
      <c r="K288" s="26"/>
      <c r="L288" s="26"/>
    </row>
    <row r="289" spans="7:12" x14ac:dyDescent="0.25">
      <c r="G289" s="26"/>
      <c r="H289" s="26"/>
      <c r="I289" s="26"/>
      <c r="J289" s="26"/>
      <c r="K289" s="26"/>
      <c r="L289" s="26"/>
    </row>
    <row r="290" spans="7:12" x14ac:dyDescent="0.25">
      <c r="G290" s="26"/>
      <c r="H290" s="26"/>
      <c r="I290" s="26"/>
      <c r="J290" s="26"/>
      <c r="K290" s="26"/>
      <c r="L290" s="26"/>
    </row>
    <row r="291" spans="7:12" x14ac:dyDescent="0.25">
      <c r="G291" s="26"/>
      <c r="H291" s="26"/>
      <c r="I291" s="26"/>
      <c r="J291" s="26"/>
      <c r="K291" s="26"/>
      <c r="L291" s="26"/>
    </row>
    <row r="292" spans="7:12" x14ac:dyDescent="0.25">
      <c r="G292" s="26"/>
      <c r="H292" s="26"/>
      <c r="I292" s="26"/>
      <c r="J292" s="26"/>
      <c r="K292" s="26"/>
      <c r="L292" s="26"/>
    </row>
    <row r="293" spans="7:12" x14ac:dyDescent="0.25">
      <c r="G293" s="26"/>
      <c r="H293" s="26"/>
      <c r="I293" s="26"/>
      <c r="J293" s="26"/>
      <c r="K293" s="26"/>
      <c r="L293" s="26"/>
    </row>
    <row r="294" spans="7:12" x14ac:dyDescent="0.25">
      <c r="G294" s="26"/>
      <c r="H294" s="26"/>
      <c r="I294" s="26"/>
      <c r="J294" s="26"/>
      <c r="K294" s="26"/>
      <c r="L294" s="26"/>
    </row>
    <row r="295" spans="7:12" x14ac:dyDescent="0.25">
      <c r="G295" s="26"/>
      <c r="H295" s="26"/>
      <c r="I295" s="26"/>
      <c r="J295" s="26"/>
      <c r="K295" s="26"/>
      <c r="L295" s="26"/>
    </row>
    <row r="296" spans="7:12" x14ac:dyDescent="0.25">
      <c r="G296" s="26"/>
      <c r="H296" s="26"/>
      <c r="I296" s="26"/>
      <c r="J296" s="26"/>
      <c r="K296" s="26"/>
      <c r="L296" s="26"/>
    </row>
    <row r="297" spans="7:12" x14ac:dyDescent="0.25">
      <c r="G297" s="26"/>
      <c r="H297" s="26"/>
      <c r="I297" s="26"/>
      <c r="J297" s="26"/>
      <c r="K297" s="26"/>
      <c r="L297" s="26"/>
    </row>
    <row r="298" spans="7:12" x14ac:dyDescent="0.25">
      <c r="G298" s="26"/>
      <c r="H298" s="26"/>
      <c r="I298" s="26"/>
      <c r="J298" s="26"/>
      <c r="K298" s="26"/>
      <c r="L298" s="26"/>
    </row>
    <row r="299" spans="7:12" x14ac:dyDescent="0.25">
      <c r="G299" s="26"/>
      <c r="H299" s="26"/>
      <c r="I299" s="26"/>
      <c r="J299" s="26"/>
      <c r="K299" s="26"/>
      <c r="L299" s="26"/>
    </row>
    <row r="300" spans="7:12" x14ac:dyDescent="0.25">
      <c r="G300" s="26"/>
      <c r="H300" s="26"/>
      <c r="I300" s="26"/>
      <c r="J300" s="26"/>
      <c r="K300" s="26"/>
      <c r="L300" s="26"/>
    </row>
    <row r="301" spans="7:12" x14ac:dyDescent="0.25">
      <c r="G301" s="26"/>
      <c r="H301" s="26"/>
      <c r="I301" s="26"/>
      <c r="J301" s="26"/>
      <c r="K301" s="26"/>
      <c r="L301" s="26"/>
    </row>
    <row r="302" spans="7:12" x14ac:dyDescent="0.25">
      <c r="G302" s="26"/>
      <c r="H302" s="26"/>
      <c r="I302" s="26"/>
      <c r="J302" s="26"/>
      <c r="K302" s="26"/>
      <c r="L302" s="26"/>
    </row>
    <row r="303" spans="7:12" x14ac:dyDescent="0.25">
      <c r="G303" s="26"/>
      <c r="H303" s="26"/>
      <c r="I303" s="26"/>
      <c r="J303" s="26"/>
      <c r="K303" s="26"/>
      <c r="L303" s="26"/>
    </row>
    <row r="304" spans="7:12" x14ac:dyDescent="0.25">
      <c r="G304" s="26"/>
      <c r="H304" s="26"/>
      <c r="I304" s="26"/>
      <c r="J304" s="26"/>
      <c r="K304" s="26"/>
      <c r="L304" s="26"/>
    </row>
    <row r="305" spans="7:12" x14ac:dyDescent="0.25">
      <c r="G305" s="26"/>
      <c r="H305" s="26"/>
      <c r="I305" s="26"/>
      <c r="J305" s="26"/>
      <c r="K305" s="26"/>
      <c r="L305" s="26"/>
    </row>
    <row r="306" spans="7:12" x14ac:dyDescent="0.25">
      <c r="G306" s="26"/>
      <c r="H306" s="26"/>
      <c r="I306" s="26"/>
      <c r="J306" s="26"/>
      <c r="K306" s="26"/>
      <c r="L306" s="26"/>
    </row>
    <row r="307" spans="7:12" x14ac:dyDescent="0.25">
      <c r="G307" s="26"/>
      <c r="H307" s="26"/>
      <c r="I307" s="26"/>
      <c r="J307" s="26"/>
      <c r="K307" s="26"/>
      <c r="L307" s="26"/>
    </row>
    <row r="308" spans="7:12" x14ac:dyDescent="0.25">
      <c r="G308" s="26"/>
      <c r="H308" s="26"/>
      <c r="I308" s="26"/>
      <c r="J308" s="26"/>
      <c r="K308" s="26"/>
      <c r="L308" s="26"/>
    </row>
    <row r="309" spans="7:12" x14ac:dyDescent="0.25">
      <c r="G309" s="26"/>
      <c r="H309" s="26"/>
      <c r="I309" s="26"/>
      <c r="J309" s="26"/>
      <c r="K309" s="26"/>
      <c r="L309" s="26"/>
    </row>
    <row r="310" spans="7:12" x14ac:dyDescent="0.25">
      <c r="G310" s="26"/>
      <c r="H310" s="26"/>
      <c r="I310" s="26"/>
      <c r="J310" s="26"/>
      <c r="K310" s="26"/>
      <c r="L310" s="26"/>
    </row>
    <row r="311" spans="7:12" x14ac:dyDescent="0.25">
      <c r="G311" s="26"/>
      <c r="H311" s="26"/>
      <c r="I311" s="26"/>
      <c r="J311" s="26"/>
      <c r="K311" s="26"/>
      <c r="L311" s="26"/>
    </row>
    <row r="312" spans="7:12" x14ac:dyDescent="0.25">
      <c r="G312" s="26"/>
      <c r="H312" s="26"/>
      <c r="I312" s="26"/>
      <c r="J312" s="26"/>
      <c r="K312" s="26"/>
      <c r="L312" s="26"/>
    </row>
    <row r="313" spans="7:12" x14ac:dyDescent="0.25">
      <c r="G313" s="26"/>
      <c r="H313" s="26"/>
      <c r="I313" s="26"/>
      <c r="J313" s="26"/>
      <c r="K313" s="26"/>
      <c r="L313" s="26"/>
    </row>
    <row r="314" spans="7:12" x14ac:dyDescent="0.25">
      <c r="G314" s="26"/>
      <c r="H314" s="26"/>
      <c r="I314" s="26"/>
      <c r="J314" s="26"/>
      <c r="K314" s="26"/>
      <c r="L314" s="26"/>
    </row>
    <row r="315" spans="7:12" x14ac:dyDescent="0.25">
      <c r="G315" s="26"/>
      <c r="H315" s="26"/>
      <c r="I315" s="26"/>
      <c r="J315" s="26"/>
      <c r="K315" s="26"/>
      <c r="L315" s="26"/>
    </row>
    <row r="316" spans="7:12" x14ac:dyDescent="0.25">
      <c r="G316" s="26"/>
      <c r="H316" s="26"/>
      <c r="I316" s="26"/>
      <c r="J316" s="26"/>
      <c r="K316" s="26"/>
      <c r="L316" s="26"/>
    </row>
    <row r="317" spans="7:12" x14ac:dyDescent="0.25">
      <c r="G317" s="26"/>
      <c r="H317" s="26"/>
      <c r="I317" s="26"/>
      <c r="J317" s="26"/>
      <c r="K317" s="26"/>
      <c r="L317" s="26"/>
    </row>
    <row r="318" spans="7:12" x14ac:dyDescent="0.25">
      <c r="G318" s="26"/>
      <c r="H318" s="26"/>
      <c r="I318" s="26"/>
      <c r="J318" s="26"/>
      <c r="K318" s="26"/>
      <c r="L318" s="26"/>
    </row>
    <row r="319" spans="7:12" x14ac:dyDescent="0.25">
      <c r="G319" s="26"/>
      <c r="H319" s="26"/>
      <c r="I319" s="26"/>
      <c r="J319" s="26"/>
      <c r="K319" s="26"/>
      <c r="L319" s="26"/>
    </row>
    <row r="320" spans="7:12" x14ac:dyDescent="0.25">
      <c r="G320" s="26"/>
      <c r="H320" s="26"/>
      <c r="I320" s="26"/>
      <c r="J320" s="26"/>
      <c r="K320" s="26"/>
      <c r="L320" s="26"/>
    </row>
    <row r="321" spans="7:12" x14ac:dyDescent="0.25">
      <c r="G321" s="26"/>
      <c r="H321" s="26"/>
      <c r="I321" s="26"/>
      <c r="J321" s="26"/>
      <c r="K321" s="26"/>
      <c r="L321" s="26"/>
    </row>
    <row r="322" spans="7:12" x14ac:dyDescent="0.25">
      <c r="G322" s="26"/>
      <c r="H322" s="26"/>
      <c r="I322" s="26"/>
      <c r="J322" s="26"/>
      <c r="K322" s="26"/>
      <c r="L322" s="26"/>
    </row>
    <row r="323" spans="7:12" x14ac:dyDescent="0.25">
      <c r="G323" s="26"/>
      <c r="H323" s="26"/>
      <c r="I323" s="26"/>
      <c r="J323" s="26"/>
      <c r="K323" s="26"/>
      <c r="L323" s="26"/>
    </row>
    <row r="324" spans="7:12" x14ac:dyDescent="0.25">
      <c r="G324" s="26"/>
      <c r="H324" s="26"/>
      <c r="I324" s="26"/>
      <c r="J324" s="26"/>
      <c r="K324" s="26"/>
      <c r="L324" s="26"/>
    </row>
    <row r="325" spans="7:12" x14ac:dyDescent="0.25">
      <c r="G325" s="26"/>
      <c r="H325" s="26"/>
      <c r="I325" s="26"/>
      <c r="J325" s="26"/>
      <c r="K325" s="26"/>
      <c r="L325" s="26"/>
    </row>
    <row r="326" spans="7:12" x14ac:dyDescent="0.25">
      <c r="G326" s="26"/>
      <c r="H326" s="26"/>
      <c r="I326" s="26"/>
      <c r="J326" s="26"/>
      <c r="K326" s="26"/>
      <c r="L326" s="26"/>
    </row>
    <row r="327" spans="7:12" x14ac:dyDescent="0.25">
      <c r="G327" s="26"/>
      <c r="H327" s="26"/>
      <c r="I327" s="26"/>
      <c r="J327" s="26"/>
      <c r="K327" s="26"/>
      <c r="L327" s="26"/>
    </row>
    <row r="328" spans="7:12" x14ac:dyDescent="0.25">
      <c r="G328" s="26"/>
      <c r="H328" s="26"/>
      <c r="I328" s="26"/>
      <c r="J328" s="26"/>
      <c r="K328" s="26"/>
      <c r="L328" s="26"/>
    </row>
    <row r="329" spans="7:12" x14ac:dyDescent="0.25">
      <c r="G329" s="26"/>
      <c r="H329" s="26"/>
      <c r="I329" s="26"/>
      <c r="J329" s="26"/>
      <c r="K329" s="26"/>
      <c r="L329" s="26"/>
    </row>
    <row r="330" spans="7:12" x14ac:dyDescent="0.25">
      <c r="G330" s="26"/>
      <c r="H330" s="26"/>
      <c r="I330" s="26"/>
      <c r="J330" s="26"/>
      <c r="K330" s="26"/>
      <c r="L330" s="26"/>
    </row>
    <row r="331" spans="7:12" x14ac:dyDescent="0.25">
      <c r="G331" s="26"/>
      <c r="H331" s="26"/>
      <c r="I331" s="26"/>
      <c r="J331" s="26"/>
      <c r="K331" s="26"/>
      <c r="L331" s="26"/>
    </row>
    <row r="332" spans="7:12" x14ac:dyDescent="0.25">
      <c r="G332" s="26"/>
      <c r="H332" s="26"/>
      <c r="I332" s="26"/>
      <c r="J332" s="26"/>
      <c r="K332" s="26"/>
      <c r="L332" s="26"/>
    </row>
    <row r="333" spans="7:12" x14ac:dyDescent="0.25">
      <c r="G333" s="26"/>
      <c r="H333" s="26"/>
      <c r="I333" s="26"/>
      <c r="J333" s="26"/>
      <c r="K333" s="26"/>
      <c r="L333" s="26"/>
    </row>
    <row r="334" spans="7:12" x14ac:dyDescent="0.25">
      <c r="G334" s="26"/>
      <c r="H334" s="26"/>
      <c r="I334" s="26"/>
      <c r="J334" s="26"/>
      <c r="K334" s="26"/>
      <c r="L334" s="26"/>
    </row>
    <row r="335" spans="7:12" x14ac:dyDescent="0.25">
      <c r="G335" s="26"/>
      <c r="H335" s="26"/>
      <c r="I335" s="26"/>
      <c r="J335" s="26"/>
      <c r="K335" s="26"/>
      <c r="L335" s="26"/>
    </row>
    <row r="336" spans="7:12" x14ac:dyDescent="0.25">
      <c r="G336" s="26"/>
      <c r="H336" s="26"/>
      <c r="I336" s="26"/>
      <c r="J336" s="26"/>
      <c r="K336" s="26"/>
      <c r="L336" s="26"/>
    </row>
    <row r="337" spans="7:12" x14ac:dyDescent="0.25">
      <c r="G337" s="26"/>
      <c r="H337" s="26"/>
      <c r="I337" s="26"/>
      <c r="J337" s="26"/>
      <c r="K337" s="26"/>
      <c r="L337" s="26"/>
    </row>
    <row r="338" spans="7:12" x14ac:dyDescent="0.25">
      <c r="G338" s="26"/>
      <c r="H338" s="26"/>
      <c r="I338" s="26"/>
      <c r="J338" s="26"/>
      <c r="K338" s="26"/>
      <c r="L338" s="26"/>
    </row>
    <row r="339" spans="7:12" x14ac:dyDescent="0.25">
      <c r="G339" s="26"/>
      <c r="H339" s="26"/>
      <c r="I339" s="26"/>
      <c r="J339" s="26"/>
      <c r="K339" s="26"/>
      <c r="L339" s="26"/>
    </row>
    <row r="340" spans="7:12" x14ac:dyDescent="0.25">
      <c r="G340" s="26"/>
      <c r="H340" s="26"/>
      <c r="I340" s="26"/>
      <c r="J340" s="26"/>
      <c r="K340" s="26"/>
      <c r="L340" s="26"/>
    </row>
    <row r="341" spans="7:12" x14ac:dyDescent="0.25">
      <c r="G341" s="26"/>
      <c r="H341" s="26"/>
      <c r="I341" s="26"/>
      <c r="J341" s="26"/>
      <c r="K341" s="26"/>
      <c r="L341" s="26"/>
    </row>
    <row r="342" spans="7:12" x14ac:dyDescent="0.25">
      <c r="G342" s="26"/>
      <c r="H342" s="26"/>
      <c r="I342" s="26"/>
      <c r="J342" s="26"/>
      <c r="K342" s="26"/>
      <c r="L342" s="26"/>
    </row>
    <row r="343" spans="7:12" x14ac:dyDescent="0.25">
      <c r="G343" s="26"/>
      <c r="H343" s="26"/>
      <c r="I343" s="26"/>
      <c r="J343" s="26"/>
      <c r="K343" s="26"/>
      <c r="L343" s="26"/>
    </row>
    <row r="344" spans="7:12" x14ac:dyDescent="0.25">
      <c r="G344" s="26"/>
      <c r="H344" s="26"/>
      <c r="I344" s="26"/>
      <c r="J344" s="26"/>
      <c r="K344" s="26"/>
      <c r="L344" s="26"/>
    </row>
    <row r="345" spans="7:12" x14ac:dyDescent="0.25">
      <c r="G345" s="26"/>
      <c r="H345" s="26"/>
      <c r="I345" s="26"/>
      <c r="J345" s="26"/>
      <c r="K345" s="26"/>
      <c r="L345" s="26"/>
    </row>
    <row r="346" spans="7:12" x14ac:dyDescent="0.25">
      <c r="G346" s="26"/>
      <c r="H346" s="26"/>
      <c r="I346" s="26"/>
      <c r="J346" s="26"/>
      <c r="K346" s="26"/>
      <c r="L346" s="26"/>
    </row>
    <row r="347" spans="7:12" x14ac:dyDescent="0.25">
      <c r="G347" s="26"/>
      <c r="H347" s="26"/>
      <c r="I347" s="26"/>
      <c r="J347" s="26"/>
      <c r="K347" s="26"/>
      <c r="L347" s="26"/>
    </row>
    <row r="348" spans="7:12" x14ac:dyDescent="0.25">
      <c r="G348" s="26"/>
      <c r="H348" s="26"/>
      <c r="I348" s="26"/>
      <c r="J348" s="26"/>
      <c r="K348" s="26"/>
      <c r="L348" s="26"/>
    </row>
    <row r="349" spans="7:12" x14ac:dyDescent="0.25">
      <c r="G349" s="26"/>
      <c r="H349" s="26"/>
      <c r="I349" s="26"/>
      <c r="J349" s="26"/>
      <c r="K349" s="26"/>
      <c r="L349" s="26"/>
    </row>
    <row r="350" spans="7:12" x14ac:dyDescent="0.25">
      <c r="G350" s="26"/>
      <c r="H350" s="26"/>
      <c r="I350" s="26"/>
      <c r="J350" s="26"/>
      <c r="K350" s="26"/>
      <c r="L350" s="26"/>
    </row>
    <row r="351" spans="7:12" x14ac:dyDescent="0.25">
      <c r="G351" s="26"/>
      <c r="H351" s="26"/>
      <c r="I351" s="26"/>
      <c r="J351" s="26"/>
      <c r="K351" s="26"/>
      <c r="L351" s="26"/>
    </row>
    <row r="352" spans="7:12" x14ac:dyDescent="0.25">
      <c r="G352" s="26"/>
      <c r="H352" s="26"/>
      <c r="I352" s="26"/>
      <c r="J352" s="26"/>
      <c r="K352" s="26"/>
      <c r="L352" s="26"/>
    </row>
    <row r="353" spans="7:12" x14ac:dyDescent="0.25">
      <c r="G353" s="26"/>
      <c r="H353" s="26"/>
      <c r="I353" s="26"/>
      <c r="J353" s="26"/>
      <c r="K353" s="26"/>
      <c r="L353" s="26"/>
    </row>
    <row r="354" spans="7:12" x14ac:dyDescent="0.25">
      <c r="G354" s="26"/>
      <c r="H354" s="26"/>
      <c r="I354" s="26"/>
      <c r="J354" s="26"/>
      <c r="K354" s="26"/>
      <c r="L354" s="26"/>
    </row>
    <row r="355" spans="7:12" x14ac:dyDescent="0.25">
      <c r="G355" s="26"/>
      <c r="H355" s="26"/>
      <c r="I355" s="26"/>
      <c r="J355" s="26"/>
      <c r="K355" s="26"/>
      <c r="L355" s="26"/>
    </row>
    <row r="356" spans="7:12" x14ac:dyDescent="0.25">
      <c r="G356" s="26"/>
      <c r="H356" s="26"/>
      <c r="I356" s="26"/>
      <c r="J356" s="26"/>
      <c r="K356" s="26"/>
      <c r="L356" s="26"/>
    </row>
    <row r="357" spans="7:12" x14ac:dyDescent="0.25">
      <c r="G357" s="26"/>
      <c r="H357" s="26"/>
      <c r="I357" s="26"/>
      <c r="J357" s="26"/>
      <c r="K357" s="26"/>
      <c r="L357" s="26"/>
    </row>
    <row r="358" spans="7:12" x14ac:dyDescent="0.25">
      <c r="G358" s="26"/>
      <c r="H358" s="26"/>
      <c r="I358" s="26"/>
      <c r="J358" s="26"/>
      <c r="K358" s="26"/>
      <c r="L358" s="26"/>
    </row>
    <row r="359" spans="7:12" x14ac:dyDescent="0.25">
      <c r="G359" s="26"/>
      <c r="H359" s="26"/>
      <c r="I359" s="26"/>
      <c r="J359" s="26"/>
      <c r="K359" s="26"/>
      <c r="L359" s="26"/>
    </row>
    <row r="360" spans="7:12" x14ac:dyDescent="0.25">
      <c r="G360" s="26"/>
      <c r="H360" s="26"/>
      <c r="I360" s="26"/>
      <c r="J360" s="26"/>
      <c r="K360" s="26"/>
      <c r="L360" s="26"/>
    </row>
    <row r="361" spans="7:12" x14ac:dyDescent="0.25">
      <c r="G361" s="26"/>
      <c r="H361" s="26"/>
      <c r="I361" s="26"/>
      <c r="J361" s="26"/>
      <c r="K361" s="26"/>
      <c r="L361" s="26"/>
    </row>
    <row r="362" spans="7:12" x14ac:dyDescent="0.25">
      <c r="G362" s="26"/>
      <c r="H362" s="26"/>
      <c r="I362" s="26"/>
      <c r="J362" s="26"/>
      <c r="K362" s="26"/>
      <c r="L362" s="26"/>
    </row>
    <row r="363" spans="7:12" x14ac:dyDescent="0.25">
      <c r="G363" s="26"/>
      <c r="H363" s="26"/>
      <c r="I363" s="26"/>
      <c r="J363" s="26"/>
      <c r="K363" s="26"/>
      <c r="L363" s="26"/>
    </row>
    <row r="364" spans="7:12" x14ac:dyDescent="0.25">
      <c r="G364" s="26"/>
      <c r="H364" s="26"/>
      <c r="I364" s="26"/>
      <c r="J364" s="26"/>
      <c r="K364" s="26"/>
      <c r="L364" s="26"/>
    </row>
    <row r="365" spans="7:12" x14ac:dyDescent="0.25">
      <c r="G365" s="26"/>
      <c r="H365" s="26"/>
      <c r="I365" s="26"/>
      <c r="J365" s="26"/>
      <c r="K365" s="26"/>
      <c r="L365" s="26"/>
    </row>
    <row r="366" spans="7:12" x14ac:dyDescent="0.25">
      <c r="G366" s="26"/>
      <c r="H366" s="26"/>
      <c r="I366" s="26"/>
      <c r="J366" s="26"/>
      <c r="K366" s="26"/>
      <c r="L366" s="26"/>
    </row>
    <row r="367" spans="7:12" x14ac:dyDescent="0.25">
      <c r="G367" s="26"/>
      <c r="H367" s="26"/>
      <c r="I367" s="26"/>
      <c r="J367" s="26"/>
      <c r="K367" s="26"/>
      <c r="L367" s="26"/>
    </row>
    <row r="368" spans="7:12" x14ac:dyDescent="0.25">
      <c r="G368" s="26"/>
      <c r="H368" s="26"/>
      <c r="I368" s="26"/>
      <c r="J368" s="26"/>
      <c r="K368" s="26"/>
      <c r="L368" s="26"/>
    </row>
    <row r="369" spans="7:12" x14ac:dyDescent="0.25">
      <c r="G369" s="26"/>
      <c r="H369" s="26"/>
      <c r="I369" s="26"/>
      <c r="J369" s="26"/>
      <c r="K369" s="26"/>
      <c r="L369" s="26"/>
    </row>
    <row r="370" spans="7:12" x14ac:dyDescent="0.25">
      <c r="G370" s="26"/>
      <c r="H370" s="26"/>
      <c r="I370" s="26"/>
      <c r="J370" s="26"/>
      <c r="K370" s="26"/>
      <c r="L370" s="26"/>
    </row>
    <row r="371" spans="7:12" x14ac:dyDescent="0.25">
      <c r="G371" s="26"/>
      <c r="H371" s="26"/>
      <c r="I371" s="26"/>
      <c r="J371" s="26"/>
      <c r="K371" s="26"/>
      <c r="L371" s="26"/>
    </row>
    <row r="372" spans="7:12" x14ac:dyDescent="0.25">
      <c r="G372" s="26"/>
      <c r="H372" s="26"/>
      <c r="I372" s="26"/>
      <c r="J372" s="26"/>
      <c r="K372" s="26"/>
      <c r="L372" s="26"/>
    </row>
    <row r="373" spans="7:12" x14ac:dyDescent="0.25">
      <c r="G373" s="26"/>
      <c r="H373" s="26"/>
      <c r="I373" s="26"/>
      <c r="J373" s="26"/>
      <c r="K373" s="26"/>
      <c r="L373" s="26"/>
    </row>
    <row r="374" spans="7:12" x14ac:dyDescent="0.25">
      <c r="G374" s="26"/>
      <c r="H374" s="26"/>
      <c r="I374" s="26"/>
      <c r="J374" s="26"/>
      <c r="K374" s="26"/>
      <c r="L374" s="26"/>
    </row>
    <row r="375" spans="7:12" x14ac:dyDescent="0.25">
      <c r="G375" s="26"/>
      <c r="H375" s="26"/>
      <c r="I375" s="26"/>
      <c r="J375" s="26"/>
      <c r="K375" s="26"/>
      <c r="L375" s="26"/>
    </row>
    <row r="376" spans="7:12" x14ac:dyDescent="0.25">
      <c r="G376" s="26"/>
      <c r="H376" s="26"/>
      <c r="I376" s="26"/>
      <c r="J376" s="26"/>
      <c r="K376" s="26"/>
      <c r="L376" s="26"/>
    </row>
    <row r="377" spans="7:12" x14ac:dyDescent="0.25">
      <c r="G377" s="26"/>
      <c r="H377" s="26"/>
      <c r="I377" s="26"/>
      <c r="J377" s="26"/>
      <c r="K377" s="26"/>
      <c r="L377" s="26"/>
    </row>
    <row r="378" spans="7:12" x14ac:dyDescent="0.25">
      <c r="G378" s="26"/>
      <c r="H378" s="26"/>
      <c r="I378" s="26"/>
      <c r="J378" s="26"/>
      <c r="K378" s="26"/>
      <c r="L378" s="26"/>
    </row>
    <row r="379" spans="7:12" x14ac:dyDescent="0.25">
      <c r="G379" s="26"/>
      <c r="H379" s="26"/>
      <c r="I379" s="26"/>
      <c r="J379" s="26"/>
      <c r="K379" s="26"/>
      <c r="L379" s="26"/>
    </row>
    <row r="380" spans="7:12" x14ac:dyDescent="0.25">
      <c r="G380" s="26"/>
      <c r="H380" s="26"/>
      <c r="I380" s="26"/>
      <c r="J380" s="26"/>
      <c r="K380" s="26"/>
      <c r="L380" s="26"/>
    </row>
    <row r="381" spans="7:12" x14ac:dyDescent="0.25">
      <c r="G381" s="26"/>
      <c r="H381" s="26"/>
      <c r="I381" s="26"/>
      <c r="J381" s="26"/>
      <c r="K381" s="26"/>
      <c r="L381" s="26"/>
    </row>
    <row r="382" spans="7:12" x14ac:dyDescent="0.25">
      <c r="G382" s="26"/>
      <c r="H382" s="26"/>
      <c r="I382" s="26"/>
      <c r="J382" s="26"/>
      <c r="K382" s="26"/>
      <c r="L382" s="26"/>
    </row>
    <row r="383" spans="7:12" x14ac:dyDescent="0.25">
      <c r="G383" s="26"/>
      <c r="H383" s="26"/>
      <c r="I383" s="26"/>
      <c r="J383" s="26"/>
      <c r="K383" s="26"/>
      <c r="L383" s="26"/>
    </row>
    <row r="384" spans="7:12" x14ac:dyDescent="0.25">
      <c r="G384" s="26"/>
      <c r="H384" s="26"/>
      <c r="I384" s="26"/>
      <c r="J384" s="26"/>
      <c r="K384" s="26"/>
      <c r="L384" s="26"/>
    </row>
    <row r="385" spans="7:12" x14ac:dyDescent="0.25">
      <c r="G385" s="26"/>
      <c r="H385" s="26"/>
      <c r="I385" s="26"/>
      <c r="J385" s="26"/>
      <c r="K385" s="26"/>
      <c r="L385" s="26"/>
    </row>
    <row r="386" spans="7:12" x14ac:dyDescent="0.25">
      <c r="G386" s="26"/>
      <c r="H386" s="26"/>
      <c r="I386" s="26"/>
      <c r="J386" s="26"/>
      <c r="K386" s="26"/>
      <c r="L386" s="26"/>
    </row>
    <row r="387" spans="7:12" x14ac:dyDescent="0.25">
      <c r="G387" s="26"/>
      <c r="H387" s="26"/>
      <c r="I387" s="26"/>
      <c r="J387" s="26"/>
      <c r="K387" s="26"/>
      <c r="L387" s="26"/>
    </row>
    <row r="388" spans="7:12" x14ac:dyDescent="0.25">
      <c r="G388" s="26"/>
      <c r="H388" s="26"/>
      <c r="I388" s="26"/>
      <c r="J388" s="26"/>
      <c r="K388" s="26"/>
      <c r="L388" s="26"/>
    </row>
    <row r="389" spans="7:12" x14ac:dyDescent="0.25">
      <c r="G389" s="26"/>
      <c r="H389" s="26"/>
      <c r="I389" s="26"/>
      <c r="J389" s="26"/>
      <c r="K389" s="26"/>
      <c r="L389" s="26"/>
    </row>
    <row r="390" spans="7:12" x14ac:dyDescent="0.25">
      <c r="G390" s="26"/>
      <c r="H390" s="26"/>
      <c r="I390" s="26"/>
      <c r="J390" s="26"/>
      <c r="K390" s="26"/>
      <c r="L390" s="26"/>
    </row>
    <row r="391" spans="7:12" x14ac:dyDescent="0.25">
      <c r="G391" s="26"/>
      <c r="H391" s="26"/>
      <c r="I391" s="26"/>
      <c r="J391" s="26"/>
      <c r="K391" s="26"/>
      <c r="L391" s="26"/>
    </row>
    <row r="392" spans="7:12" x14ac:dyDescent="0.25">
      <c r="G392" s="26"/>
      <c r="H392" s="26"/>
      <c r="I392" s="26"/>
      <c r="J392" s="26"/>
      <c r="K392" s="26"/>
      <c r="L392" s="26"/>
    </row>
    <row r="393" spans="7:12" x14ac:dyDescent="0.25">
      <c r="G393" s="26"/>
      <c r="H393" s="26"/>
      <c r="I393" s="26"/>
      <c r="J393" s="26"/>
      <c r="K393" s="26"/>
      <c r="L393" s="26"/>
    </row>
    <row r="394" spans="7:12" x14ac:dyDescent="0.25">
      <c r="G394" s="26"/>
      <c r="H394" s="26"/>
      <c r="I394" s="26"/>
      <c r="J394" s="26"/>
      <c r="K394" s="26"/>
      <c r="L394" s="26"/>
    </row>
    <row r="395" spans="7:12" x14ac:dyDescent="0.25">
      <c r="G395" s="26"/>
      <c r="H395" s="26"/>
      <c r="I395" s="26"/>
      <c r="J395" s="26"/>
      <c r="K395" s="26"/>
      <c r="L395" s="26"/>
    </row>
    <row r="396" spans="7:12" x14ac:dyDescent="0.25">
      <c r="G396" s="26"/>
      <c r="H396" s="26"/>
      <c r="I396" s="26"/>
      <c r="J396" s="26"/>
      <c r="K396" s="26"/>
      <c r="L396" s="26"/>
    </row>
    <row r="397" spans="7:12" x14ac:dyDescent="0.25">
      <c r="G397" s="26"/>
      <c r="H397" s="26"/>
      <c r="I397" s="26"/>
      <c r="J397" s="26"/>
      <c r="K397" s="26"/>
      <c r="L397" s="26"/>
    </row>
    <row r="398" spans="7:12" x14ac:dyDescent="0.25">
      <c r="G398" s="26"/>
      <c r="H398" s="26"/>
      <c r="I398" s="26"/>
      <c r="J398" s="26"/>
      <c r="K398" s="26"/>
      <c r="L398" s="26"/>
    </row>
    <row r="399" spans="7:12" x14ac:dyDescent="0.25">
      <c r="G399" s="26"/>
      <c r="H399" s="26"/>
      <c r="I399" s="26"/>
      <c r="J399" s="26"/>
      <c r="K399" s="26"/>
      <c r="L399" s="26"/>
    </row>
    <row r="400" spans="7:12" x14ac:dyDescent="0.25">
      <c r="G400" s="26"/>
      <c r="H400" s="26"/>
      <c r="I400" s="26"/>
      <c r="J400" s="26"/>
      <c r="K400" s="26"/>
      <c r="L400" s="26"/>
    </row>
    <row r="401" spans="7:12" x14ac:dyDescent="0.25">
      <c r="G401" s="26"/>
      <c r="H401" s="26"/>
      <c r="I401" s="26"/>
      <c r="J401" s="26"/>
      <c r="K401" s="26"/>
      <c r="L401" s="26"/>
    </row>
    <row r="402" spans="7:12" x14ac:dyDescent="0.25">
      <c r="G402" s="26"/>
      <c r="H402" s="26"/>
      <c r="I402" s="26"/>
      <c r="J402" s="26"/>
      <c r="K402" s="26"/>
      <c r="L402" s="26"/>
    </row>
    <row r="403" spans="7:12" x14ac:dyDescent="0.25">
      <c r="G403" s="26"/>
      <c r="H403" s="26"/>
      <c r="I403" s="26"/>
      <c r="J403" s="26"/>
      <c r="K403" s="26"/>
      <c r="L403" s="26"/>
    </row>
    <row r="404" spans="7:12" x14ac:dyDescent="0.25">
      <c r="G404" s="26"/>
      <c r="H404" s="26"/>
      <c r="I404" s="26"/>
      <c r="J404" s="26"/>
      <c r="K404" s="26"/>
      <c r="L404" s="26"/>
    </row>
    <row r="405" spans="7:12" x14ac:dyDescent="0.25">
      <c r="G405" s="26"/>
      <c r="H405" s="26"/>
      <c r="I405" s="26"/>
      <c r="J405" s="26"/>
      <c r="K405" s="26"/>
      <c r="L405" s="26"/>
    </row>
    <row r="406" spans="7:12" x14ac:dyDescent="0.25">
      <c r="G406" s="26"/>
      <c r="H406" s="26"/>
      <c r="I406" s="26"/>
      <c r="J406" s="26"/>
      <c r="K406" s="26"/>
      <c r="L406" s="26"/>
    </row>
    <row r="407" spans="7:12" x14ac:dyDescent="0.25">
      <c r="G407" s="26"/>
      <c r="H407" s="26"/>
      <c r="I407" s="26"/>
      <c r="J407" s="26"/>
      <c r="K407" s="26"/>
      <c r="L407" s="26"/>
    </row>
    <row r="408" spans="7:12" x14ac:dyDescent="0.25">
      <c r="G408" s="26"/>
      <c r="H408" s="26"/>
      <c r="I408" s="26"/>
      <c r="J408" s="26"/>
      <c r="K408" s="26"/>
      <c r="L408" s="26"/>
    </row>
    <row r="409" spans="7:12" x14ac:dyDescent="0.25">
      <c r="G409" s="26"/>
      <c r="H409" s="26"/>
      <c r="I409" s="26"/>
      <c r="J409" s="26"/>
      <c r="K409" s="26"/>
      <c r="L409" s="26"/>
    </row>
    <row r="410" spans="7:12" x14ac:dyDescent="0.25">
      <c r="G410" s="26"/>
      <c r="H410" s="26"/>
      <c r="I410" s="26"/>
      <c r="J410" s="26"/>
      <c r="K410" s="26"/>
      <c r="L410" s="26"/>
    </row>
    <row r="411" spans="7:12" x14ac:dyDescent="0.25">
      <c r="G411" s="26"/>
      <c r="H411" s="26"/>
      <c r="I411" s="26"/>
      <c r="J411" s="26"/>
      <c r="K411" s="26"/>
      <c r="L411" s="26"/>
    </row>
    <row r="412" spans="7:12" x14ac:dyDescent="0.25">
      <c r="G412" s="26"/>
      <c r="H412" s="26"/>
      <c r="I412" s="26"/>
      <c r="J412" s="26"/>
      <c r="K412" s="26"/>
      <c r="L412" s="26"/>
    </row>
    <row r="413" spans="7:12" x14ac:dyDescent="0.25">
      <c r="G413" s="26"/>
      <c r="H413" s="26"/>
      <c r="I413" s="26"/>
      <c r="J413" s="26"/>
      <c r="K413" s="26"/>
      <c r="L413" s="26"/>
    </row>
    <row r="414" spans="7:12" x14ac:dyDescent="0.25">
      <c r="G414" s="26"/>
      <c r="H414" s="26"/>
      <c r="I414" s="26"/>
      <c r="J414" s="26"/>
      <c r="K414" s="26"/>
      <c r="L414" s="26"/>
    </row>
    <row r="415" spans="7:12" x14ac:dyDescent="0.25">
      <c r="G415" s="26"/>
      <c r="H415" s="26"/>
      <c r="I415" s="26"/>
      <c r="J415" s="26"/>
      <c r="K415" s="26"/>
      <c r="L415" s="26"/>
    </row>
    <row r="416" spans="7:12" x14ac:dyDescent="0.25">
      <c r="G416" s="26"/>
      <c r="H416" s="26"/>
      <c r="I416" s="26"/>
      <c r="J416" s="26"/>
      <c r="K416" s="26"/>
      <c r="L416" s="26"/>
    </row>
    <row r="417" spans="7:12" x14ac:dyDescent="0.25">
      <c r="G417" s="26"/>
      <c r="H417" s="26"/>
      <c r="I417" s="26"/>
      <c r="J417" s="26"/>
      <c r="K417" s="26"/>
      <c r="L417" s="26"/>
    </row>
    <row r="418" spans="7:12" x14ac:dyDescent="0.25">
      <c r="G418" s="26"/>
      <c r="H418" s="26"/>
      <c r="I418" s="26"/>
      <c r="J418" s="26"/>
      <c r="K418" s="26"/>
      <c r="L418" s="26"/>
    </row>
    <row r="419" spans="7:12" x14ac:dyDescent="0.25">
      <c r="G419" s="26"/>
      <c r="H419" s="26"/>
      <c r="I419" s="26"/>
      <c r="J419" s="26"/>
      <c r="K419" s="26"/>
      <c r="L419" s="26"/>
    </row>
    <row r="420" spans="7:12" x14ac:dyDescent="0.25">
      <c r="G420" s="26"/>
      <c r="H420" s="26"/>
      <c r="I420" s="26"/>
      <c r="J420" s="26"/>
      <c r="K420" s="26"/>
      <c r="L420" s="26"/>
    </row>
    <row r="421" spans="7:12" x14ac:dyDescent="0.25">
      <c r="G421" s="26"/>
      <c r="H421" s="26"/>
      <c r="I421" s="26"/>
      <c r="J421" s="26"/>
      <c r="K421" s="26"/>
      <c r="L421" s="26"/>
    </row>
    <row r="422" spans="7:12" x14ac:dyDescent="0.25">
      <c r="G422" s="26"/>
      <c r="H422" s="26"/>
      <c r="I422" s="26"/>
      <c r="J422" s="26"/>
      <c r="K422" s="26"/>
      <c r="L422" s="26"/>
    </row>
    <row r="423" spans="7:12" x14ac:dyDescent="0.25">
      <c r="G423" s="26"/>
      <c r="H423" s="26"/>
      <c r="I423" s="26"/>
      <c r="J423" s="26"/>
      <c r="K423" s="26"/>
      <c r="L423" s="26"/>
    </row>
    <row r="424" spans="7:12" x14ac:dyDescent="0.25">
      <c r="G424" s="26"/>
      <c r="H424" s="26"/>
      <c r="I424" s="26"/>
      <c r="J424" s="26"/>
      <c r="K424" s="26"/>
      <c r="L424" s="26"/>
    </row>
    <row r="425" spans="7:12" x14ac:dyDescent="0.25">
      <c r="G425" s="26"/>
      <c r="H425" s="26"/>
      <c r="I425" s="26"/>
      <c r="J425" s="26"/>
      <c r="K425" s="26"/>
      <c r="L425" s="26"/>
    </row>
    <row r="426" spans="7:12" x14ac:dyDescent="0.25">
      <c r="G426" s="26"/>
      <c r="H426" s="26"/>
      <c r="I426" s="26"/>
      <c r="J426" s="26"/>
      <c r="K426" s="26"/>
      <c r="L426" s="26"/>
    </row>
    <row r="427" spans="7:12" x14ac:dyDescent="0.25">
      <c r="G427" s="26"/>
      <c r="H427" s="26"/>
      <c r="I427" s="26"/>
      <c r="J427" s="26"/>
      <c r="K427" s="26"/>
      <c r="L427" s="26"/>
    </row>
    <row r="428" spans="7:12" x14ac:dyDescent="0.25">
      <c r="G428" s="26"/>
      <c r="H428" s="26"/>
      <c r="I428" s="26"/>
      <c r="J428" s="26"/>
      <c r="K428" s="26"/>
      <c r="L428" s="26"/>
    </row>
    <row r="429" spans="7:12" x14ac:dyDescent="0.25">
      <c r="G429" s="26"/>
      <c r="H429" s="26"/>
      <c r="I429" s="26"/>
      <c r="J429" s="26"/>
      <c r="K429" s="26"/>
      <c r="L429" s="26"/>
    </row>
    <row r="430" spans="7:12" x14ac:dyDescent="0.25">
      <c r="G430" s="26"/>
      <c r="H430" s="26"/>
      <c r="I430" s="26"/>
      <c r="J430" s="26"/>
      <c r="K430" s="26"/>
      <c r="L430" s="26"/>
    </row>
    <row r="431" spans="7:12" x14ac:dyDescent="0.25">
      <c r="G431" s="26"/>
      <c r="H431" s="26"/>
      <c r="I431" s="26"/>
      <c r="J431" s="26"/>
      <c r="K431" s="26"/>
      <c r="L431" s="26"/>
    </row>
    <row r="432" spans="7:12" x14ac:dyDescent="0.25">
      <c r="G432" s="26"/>
      <c r="H432" s="26"/>
      <c r="I432" s="26"/>
      <c r="J432" s="26"/>
      <c r="K432" s="26"/>
      <c r="L432" s="26"/>
    </row>
    <row r="433" spans="7:12" x14ac:dyDescent="0.25">
      <c r="G433" s="26"/>
      <c r="H433" s="26"/>
      <c r="I433" s="26"/>
      <c r="J433" s="26"/>
      <c r="K433" s="26"/>
      <c r="L433" s="26"/>
    </row>
    <row r="434" spans="7:12" x14ac:dyDescent="0.25">
      <c r="G434" s="26"/>
      <c r="H434" s="26"/>
      <c r="I434" s="26"/>
      <c r="J434" s="26"/>
      <c r="K434" s="26"/>
      <c r="L434" s="26"/>
    </row>
    <row r="435" spans="7:12" x14ac:dyDescent="0.25">
      <c r="G435" s="26"/>
      <c r="H435" s="26"/>
      <c r="I435" s="26"/>
      <c r="J435" s="26"/>
      <c r="K435" s="26"/>
      <c r="L435" s="26"/>
    </row>
    <row r="436" spans="7:12" x14ac:dyDescent="0.25">
      <c r="G436" s="26"/>
      <c r="H436" s="26"/>
      <c r="I436" s="26"/>
      <c r="J436" s="26"/>
      <c r="K436" s="26"/>
      <c r="L436" s="26"/>
    </row>
    <row r="437" spans="7:12" x14ac:dyDescent="0.25">
      <c r="G437" s="26"/>
      <c r="H437" s="26"/>
      <c r="I437" s="26"/>
      <c r="J437" s="26"/>
      <c r="K437" s="26"/>
      <c r="L437" s="26"/>
    </row>
    <row r="438" spans="7:12" x14ac:dyDescent="0.25">
      <c r="G438" s="26"/>
      <c r="H438" s="26"/>
      <c r="I438" s="26"/>
      <c r="J438" s="26"/>
      <c r="K438" s="26"/>
      <c r="L438" s="26"/>
    </row>
    <row r="439" spans="7:12" x14ac:dyDescent="0.25">
      <c r="G439" s="26"/>
      <c r="H439" s="26"/>
      <c r="I439" s="26"/>
      <c r="J439" s="26"/>
      <c r="K439" s="26"/>
      <c r="L439" s="26"/>
    </row>
    <row r="440" spans="7:12" x14ac:dyDescent="0.25">
      <c r="G440" s="26"/>
      <c r="H440" s="26"/>
      <c r="I440" s="26"/>
      <c r="J440" s="26"/>
      <c r="K440" s="26"/>
      <c r="L440" s="26"/>
    </row>
    <row r="441" spans="7:12" x14ac:dyDescent="0.25">
      <c r="G441" s="26"/>
      <c r="H441" s="26"/>
      <c r="I441" s="26"/>
      <c r="J441" s="26"/>
      <c r="K441" s="26"/>
      <c r="L441" s="26"/>
    </row>
    <row r="442" spans="7:12" x14ac:dyDescent="0.25">
      <c r="G442" s="26"/>
      <c r="H442" s="26"/>
      <c r="I442" s="26"/>
      <c r="J442" s="26"/>
      <c r="K442" s="26"/>
      <c r="L442" s="26"/>
    </row>
    <row r="443" spans="7:12" x14ac:dyDescent="0.25">
      <c r="G443" s="26"/>
      <c r="H443" s="26"/>
      <c r="I443" s="26"/>
      <c r="J443" s="26"/>
      <c r="K443" s="26"/>
      <c r="L443" s="26"/>
    </row>
    <row r="444" spans="7:12" x14ac:dyDescent="0.25">
      <c r="G444" s="26"/>
      <c r="H444" s="26"/>
      <c r="I444" s="26"/>
      <c r="J444" s="26"/>
      <c r="K444" s="26"/>
      <c r="L444" s="26"/>
    </row>
    <row r="445" spans="7:12" x14ac:dyDescent="0.25">
      <c r="G445" s="26"/>
      <c r="H445" s="26"/>
      <c r="I445" s="26"/>
      <c r="J445" s="26"/>
      <c r="K445" s="26"/>
      <c r="L445" s="26"/>
    </row>
    <row r="446" spans="7:12" x14ac:dyDescent="0.25">
      <c r="G446" s="26"/>
      <c r="H446" s="26"/>
      <c r="I446" s="26"/>
      <c r="J446" s="26"/>
      <c r="K446" s="26"/>
      <c r="L446" s="26"/>
    </row>
    <row r="447" spans="7:12" x14ac:dyDescent="0.25">
      <c r="G447" s="26"/>
      <c r="H447" s="26"/>
      <c r="I447" s="26"/>
      <c r="J447" s="26"/>
      <c r="K447" s="26"/>
      <c r="L447" s="26"/>
    </row>
    <row r="448" spans="7:12" x14ac:dyDescent="0.25">
      <c r="G448" s="26"/>
      <c r="H448" s="26"/>
      <c r="I448" s="26"/>
      <c r="J448" s="26"/>
      <c r="K448" s="26"/>
      <c r="L448" s="26"/>
    </row>
    <row r="449" spans="7:12" x14ac:dyDescent="0.25">
      <c r="G449" s="26"/>
      <c r="H449" s="26"/>
      <c r="I449" s="26"/>
      <c r="J449" s="26"/>
      <c r="K449" s="26"/>
      <c r="L449" s="26"/>
    </row>
    <row r="450" spans="7:12" x14ac:dyDescent="0.25">
      <c r="G450" s="26"/>
      <c r="H450" s="26"/>
      <c r="I450" s="26"/>
      <c r="J450" s="26"/>
      <c r="K450" s="26"/>
      <c r="L450" s="26"/>
    </row>
    <row r="451" spans="7:12" x14ac:dyDescent="0.25">
      <c r="G451" s="26"/>
      <c r="H451" s="26"/>
      <c r="I451" s="26"/>
      <c r="J451" s="26"/>
      <c r="K451" s="26"/>
      <c r="L451" s="26"/>
    </row>
    <row r="452" spans="7:12" x14ac:dyDescent="0.25">
      <c r="G452" s="26"/>
      <c r="H452" s="26"/>
      <c r="I452" s="26"/>
      <c r="J452" s="26"/>
      <c r="K452" s="26"/>
      <c r="L452" s="26"/>
    </row>
    <row r="453" spans="7:12" x14ac:dyDescent="0.25">
      <c r="G453" s="26"/>
      <c r="H453" s="26"/>
      <c r="I453" s="26"/>
      <c r="J453" s="26"/>
      <c r="K453" s="26"/>
      <c r="L453" s="26"/>
    </row>
    <row r="454" spans="7:12" x14ac:dyDescent="0.25">
      <c r="G454" s="26"/>
      <c r="H454" s="26"/>
      <c r="I454" s="26"/>
      <c r="J454" s="26"/>
      <c r="K454" s="26"/>
      <c r="L454" s="26"/>
    </row>
    <row r="455" spans="7:12" x14ac:dyDescent="0.25">
      <c r="G455" s="26"/>
      <c r="H455" s="26"/>
      <c r="I455" s="26"/>
      <c r="J455" s="26"/>
      <c r="K455" s="26"/>
      <c r="L455" s="26"/>
    </row>
    <row r="456" spans="7:12" x14ac:dyDescent="0.25">
      <c r="G456" s="26"/>
      <c r="H456" s="26"/>
      <c r="I456" s="26"/>
      <c r="J456" s="26"/>
      <c r="K456" s="26"/>
      <c r="L456" s="26"/>
    </row>
    <row r="457" spans="7:12" x14ac:dyDescent="0.25">
      <c r="G457" s="26"/>
      <c r="H457" s="26"/>
      <c r="I457" s="26"/>
      <c r="J457" s="26"/>
      <c r="K457" s="26"/>
      <c r="L457" s="26"/>
    </row>
    <row r="458" spans="7:12" x14ac:dyDescent="0.25">
      <c r="G458" s="26"/>
      <c r="H458" s="26"/>
      <c r="I458" s="26"/>
      <c r="J458" s="26"/>
      <c r="K458" s="26"/>
      <c r="L458" s="26"/>
    </row>
    <row r="459" spans="7:12" x14ac:dyDescent="0.25">
      <c r="G459" s="26"/>
      <c r="H459" s="26"/>
      <c r="I459" s="26"/>
      <c r="J459" s="26"/>
      <c r="K459" s="26"/>
      <c r="L459" s="26"/>
    </row>
    <row r="460" spans="7:12" x14ac:dyDescent="0.25">
      <c r="G460" s="26"/>
      <c r="H460" s="26"/>
      <c r="I460" s="26"/>
      <c r="J460" s="26"/>
      <c r="K460" s="26"/>
      <c r="L460" s="26"/>
    </row>
    <row r="461" spans="7:12" x14ac:dyDescent="0.25">
      <c r="G461" s="26"/>
      <c r="H461" s="26"/>
      <c r="I461" s="26"/>
      <c r="J461" s="26"/>
      <c r="K461" s="26"/>
      <c r="L461" s="26"/>
    </row>
    <row r="462" spans="7:12" x14ac:dyDescent="0.25">
      <c r="G462" s="26"/>
      <c r="H462" s="26"/>
      <c r="I462" s="26"/>
      <c r="J462" s="26"/>
      <c r="K462" s="26"/>
      <c r="L462" s="26"/>
    </row>
    <row r="463" spans="7:12" x14ac:dyDescent="0.25">
      <c r="G463" s="26"/>
      <c r="H463" s="26"/>
      <c r="I463" s="26"/>
      <c r="J463" s="26"/>
      <c r="K463" s="26"/>
      <c r="L463" s="26"/>
    </row>
    <row r="464" spans="7:12" x14ac:dyDescent="0.25">
      <c r="G464" s="26"/>
      <c r="H464" s="26"/>
      <c r="I464" s="26"/>
      <c r="J464" s="26"/>
      <c r="K464" s="26"/>
      <c r="L464" s="26"/>
    </row>
    <row r="465" spans="7:12" x14ac:dyDescent="0.25">
      <c r="G465" s="26"/>
      <c r="H465" s="26"/>
      <c r="I465" s="26"/>
      <c r="J465" s="26"/>
      <c r="K465" s="26"/>
      <c r="L465" s="26"/>
    </row>
    <row r="466" spans="7:12" x14ac:dyDescent="0.25">
      <c r="G466" s="26"/>
      <c r="H466" s="26"/>
      <c r="I466" s="26"/>
      <c r="J466" s="26"/>
      <c r="K466" s="26"/>
      <c r="L466" s="26"/>
    </row>
    <row r="467" spans="7:12" x14ac:dyDescent="0.25">
      <c r="G467" s="26"/>
      <c r="H467" s="26"/>
      <c r="I467" s="26"/>
      <c r="J467" s="26"/>
      <c r="K467" s="26"/>
      <c r="L467" s="26"/>
    </row>
    <row r="468" spans="7:12" x14ac:dyDescent="0.25">
      <c r="G468" s="26"/>
      <c r="H468" s="26"/>
      <c r="I468" s="26"/>
      <c r="J468" s="26"/>
      <c r="K468" s="26"/>
      <c r="L468" s="26"/>
    </row>
    <row r="469" spans="7:12" x14ac:dyDescent="0.25">
      <c r="G469" s="26"/>
      <c r="H469" s="26"/>
      <c r="I469" s="26"/>
      <c r="J469" s="26"/>
      <c r="K469" s="26"/>
      <c r="L469" s="26"/>
    </row>
    <row r="470" spans="7:12" x14ac:dyDescent="0.25">
      <c r="G470" s="26"/>
      <c r="H470" s="26"/>
      <c r="I470" s="26"/>
      <c r="J470" s="26"/>
      <c r="K470" s="26"/>
      <c r="L470" s="26"/>
    </row>
    <row r="471" spans="7:12" x14ac:dyDescent="0.25">
      <c r="G471" s="26"/>
      <c r="H471" s="26"/>
      <c r="I471" s="26"/>
      <c r="J471" s="26"/>
      <c r="K471" s="26"/>
      <c r="L471" s="26"/>
    </row>
    <row r="472" spans="7:12" x14ac:dyDescent="0.25">
      <c r="G472" s="26"/>
      <c r="H472" s="26"/>
      <c r="I472" s="26"/>
      <c r="J472" s="26"/>
      <c r="K472" s="26"/>
      <c r="L472" s="26"/>
    </row>
    <row r="473" spans="7:12" x14ac:dyDescent="0.25">
      <c r="G473" s="26"/>
      <c r="H473" s="26"/>
      <c r="I473" s="26"/>
      <c r="J473" s="26"/>
      <c r="K473" s="26"/>
      <c r="L473" s="26"/>
    </row>
    <row r="474" spans="7:12" x14ac:dyDescent="0.25">
      <c r="G474" s="26"/>
      <c r="H474" s="26"/>
      <c r="I474" s="26"/>
      <c r="J474" s="26"/>
      <c r="K474" s="26"/>
      <c r="L474" s="26"/>
    </row>
    <row r="475" spans="7:12" x14ac:dyDescent="0.25">
      <c r="G475" s="26"/>
      <c r="H475" s="26"/>
      <c r="I475" s="26"/>
      <c r="J475" s="26"/>
      <c r="K475" s="26"/>
      <c r="L475" s="26"/>
    </row>
    <row r="476" spans="7:12" x14ac:dyDescent="0.25">
      <c r="G476" s="26"/>
      <c r="H476" s="26"/>
      <c r="I476" s="26"/>
      <c r="J476" s="26"/>
      <c r="K476" s="26"/>
      <c r="L476" s="26"/>
    </row>
    <row r="477" spans="7:12" x14ac:dyDescent="0.25">
      <c r="G477" s="26"/>
      <c r="H477" s="26"/>
      <c r="I477" s="26"/>
      <c r="J477" s="26"/>
      <c r="K477" s="26"/>
      <c r="L477" s="26"/>
    </row>
    <row r="478" spans="7:12" x14ac:dyDescent="0.25">
      <c r="G478" s="26"/>
      <c r="H478" s="26"/>
      <c r="I478" s="26"/>
      <c r="J478" s="26"/>
      <c r="K478" s="26"/>
      <c r="L478" s="26"/>
    </row>
    <row r="479" spans="7:12" x14ac:dyDescent="0.25">
      <c r="G479" s="26"/>
      <c r="H479" s="26"/>
      <c r="I479" s="26"/>
      <c r="J479" s="26"/>
      <c r="K479" s="26"/>
      <c r="L479" s="26"/>
    </row>
    <row r="480" spans="7:12" x14ac:dyDescent="0.25">
      <c r="G480" s="26"/>
      <c r="H480" s="26"/>
      <c r="I480" s="26"/>
      <c r="J480" s="26"/>
      <c r="K480" s="26"/>
      <c r="L480" s="26"/>
    </row>
    <row r="481" spans="7:12" x14ac:dyDescent="0.25">
      <c r="G481" s="26"/>
      <c r="H481" s="26"/>
      <c r="I481" s="26"/>
      <c r="J481" s="26"/>
      <c r="K481" s="26"/>
      <c r="L481" s="26"/>
    </row>
    <row r="482" spans="7:12" x14ac:dyDescent="0.25">
      <c r="G482" s="26"/>
      <c r="H482" s="26"/>
      <c r="I482" s="26"/>
      <c r="J482" s="26"/>
      <c r="K482" s="26"/>
      <c r="L482" s="26"/>
    </row>
    <row r="483" spans="7:12" x14ac:dyDescent="0.25">
      <c r="G483" s="26"/>
      <c r="H483" s="26"/>
      <c r="I483" s="26"/>
      <c r="J483" s="26"/>
      <c r="K483" s="26"/>
      <c r="L483" s="26"/>
    </row>
    <row r="484" spans="7:12" x14ac:dyDescent="0.25">
      <c r="G484" s="26"/>
      <c r="H484" s="26"/>
      <c r="I484" s="26"/>
      <c r="J484" s="26"/>
      <c r="K484" s="26"/>
      <c r="L484" s="26"/>
    </row>
    <row r="485" spans="7:12" x14ac:dyDescent="0.25">
      <c r="G485" s="26"/>
      <c r="H485" s="26"/>
      <c r="I485" s="26"/>
      <c r="J485" s="26"/>
      <c r="K485" s="26"/>
      <c r="L485" s="26"/>
    </row>
    <row r="486" spans="7:12" x14ac:dyDescent="0.25">
      <c r="G486" s="26"/>
      <c r="H486" s="26"/>
      <c r="I486" s="26"/>
      <c r="J486" s="26"/>
      <c r="K486" s="26"/>
      <c r="L486" s="26"/>
    </row>
    <row r="487" spans="7:12" x14ac:dyDescent="0.25">
      <c r="G487" s="26"/>
      <c r="H487" s="26"/>
      <c r="I487" s="26"/>
      <c r="J487" s="26"/>
      <c r="K487" s="26"/>
      <c r="L487" s="26"/>
    </row>
    <row r="488" spans="7:12" x14ac:dyDescent="0.25">
      <c r="G488" s="26"/>
      <c r="H488" s="26"/>
      <c r="I488" s="26"/>
      <c r="J488" s="26"/>
      <c r="K488" s="26"/>
      <c r="L488" s="26"/>
    </row>
    <row r="489" spans="7:12" x14ac:dyDescent="0.25">
      <c r="G489" s="26"/>
      <c r="H489" s="26"/>
      <c r="I489" s="26"/>
      <c r="J489" s="26"/>
      <c r="K489" s="26"/>
      <c r="L489" s="26"/>
    </row>
    <row r="490" spans="7:12" x14ac:dyDescent="0.25">
      <c r="G490" s="26"/>
      <c r="H490" s="26"/>
      <c r="I490" s="26"/>
      <c r="J490" s="26"/>
      <c r="K490" s="26"/>
      <c r="L490" s="26"/>
    </row>
    <row r="491" spans="7:12" x14ac:dyDescent="0.25">
      <c r="G491" s="26"/>
      <c r="H491" s="26"/>
      <c r="I491" s="26"/>
      <c r="J491" s="26"/>
      <c r="K491" s="26"/>
      <c r="L491" s="26"/>
    </row>
    <row r="492" spans="7:12" x14ac:dyDescent="0.25">
      <c r="G492" s="26"/>
      <c r="H492" s="26"/>
      <c r="I492" s="26"/>
      <c r="J492" s="26"/>
      <c r="K492" s="26"/>
      <c r="L492" s="26"/>
    </row>
    <row r="493" spans="7:12" x14ac:dyDescent="0.25">
      <c r="G493" s="26"/>
      <c r="H493" s="26"/>
      <c r="I493" s="26"/>
      <c r="J493" s="26"/>
      <c r="K493" s="26"/>
      <c r="L493" s="26"/>
    </row>
    <row r="494" spans="7:12" x14ac:dyDescent="0.25">
      <c r="G494" s="26"/>
      <c r="H494" s="26"/>
      <c r="I494" s="26"/>
      <c r="J494" s="26"/>
      <c r="K494" s="26"/>
      <c r="L494" s="26"/>
    </row>
    <row r="495" spans="7:12" x14ac:dyDescent="0.25">
      <c r="G495" s="26"/>
      <c r="H495" s="26"/>
      <c r="I495" s="26"/>
      <c r="J495" s="26"/>
      <c r="K495" s="26"/>
      <c r="L495" s="26"/>
    </row>
    <row r="496" spans="7:12" x14ac:dyDescent="0.25">
      <c r="G496" s="26"/>
      <c r="H496" s="26"/>
      <c r="I496" s="26"/>
      <c r="J496" s="26"/>
      <c r="K496" s="26"/>
      <c r="L496" s="26"/>
    </row>
    <row r="497" spans="7:12" x14ac:dyDescent="0.25">
      <c r="G497" s="26"/>
      <c r="H497" s="26"/>
      <c r="I497" s="26"/>
      <c r="J497" s="26"/>
      <c r="K497" s="26"/>
      <c r="L497" s="26"/>
    </row>
    <row r="498" spans="7:12" x14ac:dyDescent="0.25">
      <c r="G498" s="26"/>
      <c r="H498" s="26"/>
      <c r="I498" s="26"/>
      <c r="J498" s="26"/>
      <c r="K498" s="26"/>
      <c r="L498" s="26"/>
    </row>
    <row r="499" spans="7:12" x14ac:dyDescent="0.25">
      <c r="G499" s="26"/>
      <c r="H499" s="26"/>
      <c r="I499" s="26"/>
      <c r="J499" s="26"/>
      <c r="K499" s="26"/>
      <c r="L499" s="26"/>
    </row>
    <row r="500" spans="7:12" x14ac:dyDescent="0.25">
      <c r="G500" s="26"/>
      <c r="H500" s="26"/>
      <c r="I500" s="26"/>
      <c r="J500" s="26"/>
      <c r="K500" s="26"/>
      <c r="L500" s="26"/>
    </row>
    <row r="501" spans="7:12" x14ac:dyDescent="0.25">
      <c r="G501" s="26"/>
      <c r="H501" s="26"/>
      <c r="I501" s="26"/>
      <c r="J501" s="26"/>
      <c r="K501" s="26"/>
      <c r="L501" s="26"/>
    </row>
    <row r="502" spans="7:12" x14ac:dyDescent="0.25">
      <c r="G502" s="26"/>
      <c r="H502" s="26"/>
      <c r="I502" s="26"/>
      <c r="J502" s="26"/>
      <c r="K502" s="26"/>
      <c r="L502" s="26"/>
    </row>
    <row r="503" spans="7:12" x14ac:dyDescent="0.25">
      <c r="G503" s="26"/>
      <c r="H503" s="26"/>
      <c r="I503" s="26"/>
      <c r="J503" s="26"/>
      <c r="K503" s="26"/>
      <c r="L503" s="26"/>
    </row>
    <row r="504" spans="7:12" x14ac:dyDescent="0.25">
      <c r="G504" s="26"/>
      <c r="H504" s="26"/>
      <c r="I504" s="26"/>
      <c r="J504" s="26"/>
      <c r="K504" s="26"/>
      <c r="L504" s="26"/>
    </row>
    <row r="505" spans="7:12" x14ac:dyDescent="0.25">
      <c r="G505" s="26"/>
      <c r="H505" s="26"/>
      <c r="I505" s="26"/>
      <c r="J505" s="26"/>
      <c r="K505" s="26"/>
      <c r="L505" s="26"/>
    </row>
    <row r="506" spans="7:12" x14ac:dyDescent="0.25">
      <c r="G506" s="26"/>
      <c r="H506" s="26"/>
      <c r="I506" s="26"/>
      <c r="J506" s="26"/>
      <c r="K506" s="26"/>
      <c r="L506" s="26"/>
    </row>
    <row r="507" spans="7:12" x14ac:dyDescent="0.25">
      <c r="G507" s="26"/>
      <c r="H507" s="26"/>
      <c r="I507" s="26"/>
      <c r="J507" s="26"/>
      <c r="K507" s="26"/>
      <c r="L507" s="26"/>
    </row>
    <row r="508" spans="7:12" x14ac:dyDescent="0.25">
      <c r="G508" s="26"/>
      <c r="H508" s="26"/>
      <c r="I508" s="26"/>
      <c r="J508" s="26"/>
      <c r="K508" s="26"/>
      <c r="L508" s="26"/>
    </row>
    <row r="509" spans="7:12" x14ac:dyDescent="0.25">
      <c r="G509" s="26"/>
      <c r="H509" s="26"/>
      <c r="I509" s="26"/>
      <c r="J509" s="26"/>
      <c r="K509" s="26"/>
      <c r="L509" s="26"/>
    </row>
    <row r="510" spans="7:12" x14ac:dyDescent="0.25">
      <c r="G510" s="26"/>
      <c r="H510" s="26"/>
      <c r="I510" s="26"/>
      <c r="J510" s="26"/>
      <c r="K510" s="26"/>
      <c r="L510" s="26"/>
    </row>
    <row r="511" spans="7:12" x14ac:dyDescent="0.25">
      <c r="G511" s="26"/>
      <c r="H511" s="26"/>
      <c r="I511" s="26"/>
      <c r="J511" s="26"/>
      <c r="K511" s="26"/>
      <c r="L511" s="26"/>
    </row>
    <row r="512" spans="7:12" x14ac:dyDescent="0.25">
      <c r="G512" s="26"/>
      <c r="H512" s="26"/>
      <c r="I512" s="26"/>
      <c r="J512" s="26"/>
      <c r="K512" s="26"/>
      <c r="L512" s="26"/>
    </row>
    <row r="513" spans="7:12" x14ac:dyDescent="0.25">
      <c r="G513" s="26"/>
      <c r="H513" s="26"/>
      <c r="I513" s="26"/>
      <c r="J513" s="26"/>
      <c r="K513" s="26"/>
      <c r="L513" s="26"/>
    </row>
    <row r="514" spans="7:12" x14ac:dyDescent="0.25">
      <c r="G514" s="26"/>
      <c r="H514" s="26"/>
      <c r="I514" s="26"/>
      <c r="J514" s="26"/>
      <c r="K514" s="26"/>
      <c r="L514" s="26"/>
    </row>
    <row r="515" spans="7:12" x14ac:dyDescent="0.25">
      <c r="G515" s="26"/>
      <c r="H515" s="26"/>
      <c r="I515" s="26"/>
      <c r="J515" s="26"/>
      <c r="K515" s="26"/>
      <c r="L515" s="26"/>
    </row>
    <row r="516" spans="7:12" x14ac:dyDescent="0.25">
      <c r="G516" s="26"/>
      <c r="H516" s="26"/>
      <c r="I516" s="26"/>
      <c r="J516" s="26"/>
      <c r="K516" s="26"/>
      <c r="L516" s="26"/>
    </row>
    <row r="517" spans="7:12" x14ac:dyDescent="0.25">
      <c r="G517" s="26"/>
      <c r="H517" s="26"/>
      <c r="I517" s="26"/>
      <c r="J517" s="26"/>
      <c r="K517" s="26"/>
      <c r="L517" s="26"/>
    </row>
    <row r="518" spans="7:12" x14ac:dyDescent="0.25">
      <c r="G518" s="26"/>
      <c r="H518" s="26"/>
      <c r="I518" s="26"/>
      <c r="J518" s="26"/>
      <c r="K518" s="26"/>
      <c r="L518" s="26"/>
    </row>
    <row r="519" spans="7:12" x14ac:dyDescent="0.25">
      <c r="G519" s="26"/>
      <c r="H519" s="26"/>
      <c r="I519" s="26"/>
      <c r="J519" s="26"/>
      <c r="K519" s="26"/>
      <c r="L519" s="26"/>
    </row>
    <row r="520" spans="7:12" x14ac:dyDescent="0.25">
      <c r="G520" s="26"/>
      <c r="H520" s="26"/>
      <c r="I520" s="26"/>
      <c r="J520" s="26"/>
      <c r="K520" s="26"/>
      <c r="L520" s="26"/>
    </row>
    <row r="521" spans="7:12" x14ac:dyDescent="0.25">
      <c r="G521" s="26"/>
      <c r="H521" s="26"/>
      <c r="I521" s="26"/>
      <c r="J521" s="26"/>
      <c r="K521" s="26"/>
      <c r="L521" s="26"/>
    </row>
    <row r="522" spans="7:12" x14ac:dyDescent="0.25">
      <c r="G522" s="26"/>
      <c r="H522" s="26"/>
      <c r="I522" s="26"/>
      <c r="J522" s="26"/>
      <c r="K522" s="26"/>
      <c r="L522" s="26"/>
    </row>
    <row r="523" spans="7:12" x14ac:dyDescent="0.25">
      <c r="G523" s="26"/>
      <c r="H523" s="26"/>
      <c r="I523" s="26"/>
      <c r="J523" s="26"/>
      <c r="K523" s="26"/>
      <c r="L523" s="26"/>
    </row>
    <row r="524" spans="7:12" x14ac:dyDescent="0.25">
      <c r="G524" s="26"/>
      <c r="H524" s="26"/>
      <c r="I524" s="26"/>
      <c r="J524" s="26"/>
      <c r="K524" s="26"/>
      <c r="L524" s="26"/>
    </row>
    <row r="525" spans="7:12" x14ac:dyDescent="0.25">
      <c r="G525" s="26"/>
      <c r="H525" s="26"/>
      <c r="I525" s="26"/>
      <c r="J525" s="26"/>
      <c r="K525" s="26"/>
      <c r="L525" s="26"/>
    </row>
    <row r="526" spans="7:12" x14ac:dyDescent="0.25">
      <c r="G526" s="26"/>
      <c r="H526" s="26"/>
      <c r="I526" s="26"/>
      <c r="J526" s="26"/>
      <c r="K526" s="26"/>
      <c r="L526" s="26"/>
    </row>
    <row r="527" spans="7:12" x14ac:dyDescent="0.25">
      <c r="G527" s="26"/>
      <c r="H527" s="26"/>
      <c r="I527" s="26"/>
      <c r="J527" s="26"/>
      <c r="K527" s="26"/>
      <c r="L527" s="26"/>
    </row>
    <row r="528" spans="7:12" x14ac:dyDescent="0.25">
      <c r="G528" s="26"/>
      <c r="H528" s="26"/>
      <c r="I528" s="26"/>
      <c r="J528" s="26"/>
      <c r="K528" s="26"/>
      <c r="L528" s="26"/>
    </row>
    <row r="529" spans="7:12" x14ac:dyDescent="0.25">
      <c r="G529" s="26"/>
      <c r="H529" s="26"/>
      <c r="I529" s="26"/>
      <c r="J529" s="26"/>
      <c r="K529" s="26"/>
      <c r="L529" s="26"/>
    </row>
    <row r="530" spans="7:12" x14ac:dyDescent="0.25">
      <c r="G530" s="26"/>
      <c r="H530" s="26"/>
      <c r="I530" s="26"/>
      <c r="J530" s="26"/>
      <c r="K530" s="26"/>
      <c r="L530" s="26"/>
    </row>
    <row r="531" spans="7:12" x14ac:dyDescent="0.25">
      <c r="G531" s="26"/>
      <c r="H531" s="26"/>
      <c r="I531" s="26"/>
      <c r="J531" s="26"/>
      <c r="K531" s="26"/>
      <c r="L531" s="26"/>
    </row>
    <row r="532" spans="7:12" x14ac:dyDescent="0.25">
      <c r="G532" s="26"/>
      <c r="H532" s="26"/>
      <c r="I532" s="26"/>
      <c r="J532" s="26"/>
      <c r="K532" s="26"/>
      <c r="L532" s="26"/>
    </row>
    <row r="533" spans="7:12" x14ac:dyDescent="0.25">
      <c r="G533" s="26"/>
      <c r="H533" s="26"/>
      <c r="I533" s="26"/>
      <c r="J533" s="26"/>
      <c r="K533" s="26"/>
      <c r="L533" s="26"/>
    </row>
    <row r="534" spans="7:12" x14ac:dyDescent="0.25">
      <c r="G534" s="26"/>
      <c r="H534" s="26"/>
      <c r="I534" s="26"/>
      <c r="J534" s="26"/>
      <c r="K534" s="26"/>
      <c r="L534" s="26"/>
    </row>
    <row r="535" spans="7:12" x14ac:dyDescent="0.25">
      <c r="G535" s="26"/>
      <c r="H535" s="26"/>
      <c r="I535" s="26"/>
      <c r="J535" s="26"/>
      <c r="K535" s="26"/>
      <c r="L535" s="26"/>
    </row>
    <row r="536" spans="7:12" x14ac:dyDescent="0.25">
      <c r="G536" s="26"/>
      <c r="H536" s="26"/>
      <c r="I536" s="26"/>
      <c r="J536" s="26"/>
      <c r="K536" s="26"/>
      <c r="L536" s="26"/>
    </row>
    <row r="537" spans="7:12" x14ac:dyDescent="0.25">
      <c r="G537" s="26"/>
      <c r="H537" s="26"/>
      <c r="I537" s="26"/>
      <c r="J537" s="26"/>
      <c r="K537" s="26"/>
      <c r="L537" s="26"/>
    </row>
    <row r="538" spans="7:12" x14ac:dyDescent="0.25">
      <c r="G538" s="26"/>
      <c r="H538" s="26"/>
      <c r="I538" s="26"/>
      <c r="J538" s="26"/>
      <c r="K538" s="26"/>
      <c r="L538" s="26"/>
    </row>
    <row r="539" spans="7:12" x14ac:dyDescent="0.25">
      <c r="G539" s="26"/>
      <c r="H539" s="26"/>
      <c r="I539" s="26"/>
      <c r="J539" s="26"/>
      <c r="K539" s="26"/>
      <c r="L539" s="26"/>
    </row>
    <row r="540" spans="7:12" x14ac:dyDescent="0.25">
      <c r="G540" s="26"/>
      <c r="H540" s="26"/>
      <c r="I540" s="26"/>
      <c r="J540" s="26"/>
      <c r="K540" s="26"/>
      <c r="L540" s="26"/>
    </row>
    <row r="541" spans="7:12" x14ac:dyDescent="0.25">
      <c r="G541" s="26"/>
      <c r="H541" s="26"/>
      <c r="I541" s="26"/>
      <c r="J541" s="26"/>
      <c r="K541" s="26"/>
      <c r="L541" s="26"/>
    </row>
    <row r="542" spans="7:12" x14ac:dyDescent="0.25">
      <c r="G542" s="26"/>
      <c r="H542" s="26"/>
      <c r="I542" s="26"/>
      <c r="J542" s="26"/>
      <c r="K542" s="26"/>
      <c r="L542" s="26"/>
    </row>
    <row r="543" spans="7:12" x14ac:dyDescent="0.25">
      <c r="G543" s="26"/>
      <c r="H543" s="26"/>
      <c r="I543" s="26"/>
      <c r="J543" s="26"/>
      <c r="K543" s="26"/>
      <c r="L543" s="26"/>
    </row>
    <row r="544" spans="7:12" x14ac:dyDescent="0.25">
      <c r="G544" s="26"/>
      <c r="H544" s="26"/>
      <c r="I544" s="26"/>
      <c r="J544" s="26"/>
      <c r="K544" s="26"/>
      <c r="L544" s="26"/>
    </row>
    <row r="545" spans="7:12" x14ac:dyDescent="0.25">
      <c r="G545" s="26"/>
      <c r="H545" s="26"/>
      <c r="I545" s="26"/>
      <c r="J545" s="26"/>
      <c r="K545" s="26"/>
      <c r="L545" s="26"/>
    </row>
    <row r="546" spans="7:12" x14ac:dyDescent="0.25">
      <c r="G546" s="26"/>
      <c r="H546" s="26"/>
      <c r="I546" s="26"/>
      <c r="J546" s="26"/>
      <c r="K546" s="26"/>
      <c r="L546" s="26"/>
    </row>
    <row r="547" spans="7:12" x14ac:dyDescent="0.25">
      <c r="G547" s="26"/>
      <c r="H547" s="26"/>
      <c r="I547" s="26"/>
      <c r="J547" s="26"/>
      <c r="K547" s="26"/>
      <c r="L547" s="26"/>
    </row>
    <row r="548" spans="7:12" x14ac:dyDescent="0.25">
      <c r="G548" s="26"/>
      <c r="H548" s="26"/>
      <c r="I548" s="26"/>
      <c r="J548" s="26"/>
      <c r="K548" s="26"/>
      <c r="L548" s="26"/>
    </row>
    <row r="549" spans="7:12" x14ac:dyDescent="0.25">
      <c r="G549" s="26"/>
      <c r="H549" s="26"/>
      <c r="I549" s="26"/>
      <c r="J549" s="26"/>
      <c r="K549" s="26"/>
      <c r="L549" s="26"/>
    </row>
    <row r="550" spans="7:12" x14ac:dyDescent="0.25">
      <c r="G550" s="26"/>
      <c r="H550" s="26"/>
      <c r="I550" s="26"/>
      <c r="J550" s="26"/>
      <c r="K550" s="26"/>
      <c r="L550" s="26"/>
    </row>
    <row r="551" spans="7:12" x14ac:dyDescent="0.25">
      <c r="G551" s="26"/>
      <c r="H551" s="26"/>
      <c r="I551" s="26"/>
      <c r="J551" s="26"/>
      <c r="K551" s="26"/>
      <c r="L551" s="26"/>
    </row>
    <row r="552" spans="7:12" x14ac:dyDescent="0.25">
      <c r="G552" s="26"/>
      <c r="H552" s="26"/>
      <c r="I552" s="26"/>
      <c r="J552" s="26"/>
      <c r="K552" s="26"/>
      <c r="L552" s="26"/>
    </row>
    <row r="553" spans="7:12" x14ac:dyDescent="0.25">
      <c r="G553" s="26"/>
      <c r="H553" s="26"/>
      <c r="I553" s="26"/>
      <c r="J553" s="26"/>
      <c r="K553" s="26"/>
      <c r="L553" s="26"/>
    </row>
    <row r="554" spans="7:12" x14ac:dyDescent="0.25">
      <c r="G554" s="26"/>
      <c r="H554" s="26"/>
      <c r="I554" s="26"/>
      <c r="J554" s="26"/>
      <c r="K554" s="26"/>
      <c r="L554" s="26"/>
    </row>
    <row r="555" spans="7:12" x14ac:dyDescent="0.25">
      <c r="G555" s="26"/>
      <c r="H555" s="26"/>
      <c r="I555" s="26"/>
      <c r="J555" s="26"/>
      <c r="K555" s="26"/>
      <c r="L555" s="26"/>
    </row>
    <row r="556" spans="7:12" x14ac:dyDescent="0.25">
      <c r="G556" s="26"/>
      <c r="H556" s="26"/>
      <c r="I556" s="26"/>
      <c r="J556" s="26"/>
      <c r="K556" s="26"/>
      <c r="L556" s="26"/>
    </row>
    <row r="557" spans="7:12" x14ac:dyDescent="0.25">
      <c r="G557" s="26"/>
      <c r="H557" s="26"/>
      <c r="I557" s="26"/>
      <c r="J557" s="26"/>
      <c r="K557" s="26"/>
      <c r="L557" s="26"/>
    </row>
    <row r="558" spans="7:12" x14ac:dyDescent="0.25">
      <c r="G558" s="26"/>
      <c r="H558" s="26"/>
      <c r="I558" s="26"/>
      <c r="J558" s="26"/>
      <c r="K558" s="26"/>
      <c r="L558" s="26"/>
    </row>
    <row r="559" spans="7:12" x14ac:dyDescent="0.25">
      <c r="G559" s="26"/>
      <c r="H559" s="26"/>
      <c r="I559" s="26"/>
      <c r="J559" s="26"/>
      <c r="K559" s="26"/>
      <c r="L559" s="26"/>
    </row>
    <row r="560" spans="7:12" x14ac:dyDescent="0.25">
      <c r="G560" s="26"/>
      <c r="H560" s="26"/>
      <c r="I560" s="26"/>
      <c r="J560" s="26"/>
      <c r="K560" s="26"/>
      <c r="L560" s="26"/>
    </row>
    <row r="561" spans="7:12" x14ac:dyDescent="0.25">
      <c r="G561" s="26"/>
      <c r="H561" s="26"/>
      <c r="I561" s="26"/>
      <c r="J561" s="26"/>
      <c r="K561" s="26"/>
      <c r="L561" s="26"/>
    </row>
    <row r="562" spans="7:12" x14ac:dyDescent="0.25">
      <c r="G562" s="26"/>
      <c r="H562" s="26"/>
      <c r="I562" s="26"/>
      <c r="J562" s="26"/>
      <c r="K562" s="26"/>
      <c r="L562" s="26"/>
    </row>
    <row r="563" spans="7:12" x14ac:dyDescent="0.25">
      <c r="G563" s="26"/>
      <c r="H563" s="26"/>
      <c r="I563" s="26"/>
      <c r="J563" s="26"/>
      <c r="K563" s="26"/>
      <c r="L563" s="26"/>
    </row>
    <row r="564" spans="7:12" x14ac:dyDescent="0.25">
      <c r="G564" s="26"/>
      <c r="H564" s="26"/>
      <c r="I564" s="26"/>
      <c r="J564" s="26"/>
      <c r="K564" s="26"/>
      <c r="L564" s="26"/>
    </row>
    <row r="565" spans="7:12" x14ac:dyDescent="0.25">
      <c r="G565" s="26"/>
      <c r="H565" s="26"/>
      <c r="I565" s="26"/>
      <c r="J565" s="26"/>
      <c r="K565" s="26"/>
      <c r="L565" s="26"/>
    </row>
    <row r="566" spans="7:12" x14ac:dyDescent="0.25">
      <c r="G566" s="26"/>
      <c r="H566" s="26"/>
      <c r="I566" s="26"/>
      <c r="J566" s="26"/>
      <c r="K566" s="26"/>
      <c r="L566" s="26"/>
    </row>
    <row r="567" spans="7:12" x14ac:dyDescent="0.25">
      <c r="G567" s="26"/>
      <c r="H567" s="26"/>
      <c r="I567" s="26"/>
      <c r="J567" s="26"/>
      <c r="K567" s="26"/>
      <c r="L567" s="26"/>
    </row>
    <row r="568" spans="7:12" x14ac:dyDescent="0.25">
      <c r="G568" s="26"/>
      <c r="H568" s="26"/>
      <c r="I568" s="26"/>
      <c r="J568" s="26"/>
      <c r="K568" s="26"/>
      <c r="L568" s="26"/>
    </row>
    <row r="569" spans="7:12" x14ac:dyDescent="0.25">
      <c r="G569" s="26"/>
      <c r="H569" s="26"/>
      <c r="I569" s="26"/>
      <c r="J569" s="26"/>
      <c r="K569" s="26"/>
      <c r="L569" s="26"/>
    </row>
    <row r="570" spans="7:12" x14ac:dyDescent="0.25">
      <c r="G570" s="26"/>
      <c r="H570" s="26"/>
      <c r="I570" s="26"/>
      <c r="J570" s="26"/>
      <c r="K570" s="26"/>
      <c r="L570" s="26"/>
    </row>
    <row r="571" spans="7:12" x14ac:dyDescent="0.25">
      <c r="G571" s="26"/>
      <c r="H571" s="26"/>
      <c r="I571" s="26"/>
      <c r="J571" s="26"/>
      <c r="K571" s="26"/>
      <c r="L571" s="26"/>
    </row>
    <row r="572" spans="7:12" x14ac:dyDescent="0.25">
      <c r="G572" s="26"/>
      <c r="H572" s="26"/>
      <c r="I572" s="26"/>
      <c r="J572" s="26"/>
      <c r="K572" s="26"/>
      <c r="L572" s="26"/>
    </row>
    <row r="573" spans="7:12" x14ac:dyDescent="0.25">
      <c r="G573" s="26"/>
      <c r="H573" s="26"/>
      <c r="I573" s="26"/>
      <c r="J573" s="26"/>
      <c r="K573" s="26"/>
      <c r="L573" s="26"/>
    </row>
    <row r="574" spans="7:12" x14ac:dyDescent="0.25">
      <c r="G574" s="26"/>
      <c r="H574" s="26"/>
      <c r="I574" s="26"/>
      <c r="J574" s="26"/>
      <c r="K574" s="26"/>
      <c r="L574" s="26"/>
    </row>
    <row r="575" spans="7:12" x14ac:dyDescent="0.25">
      <c r="G575" s="26"/>
      <c r="H575" s="26"/>
      <c r="I575" s="26"/>
      <c r="J575" s="26"/>
      <c r="K575" s="26"/>
      <c r="L575" s="26"/>
    </row>
    <row r="576" spans="7:12" x14ac:dyDescent="0.25">
      <c r="G576" s="26"/>
      <c r="H576" s="26"/>
      <c r="I576" s="26"/>
      <c r="J576" s="26"/>
      <c r="K576" s="26"/>
      <c r="L576" s="26"/>
    </row>
    <row r="577" spans="7:12" x14ac:dyDescent="0.25">
      <c r="G577" s="26"/>
      <c r="H577" s="26"/>
      <c r="I577" s="26"/>
      <c r="J577" s="26"/>
      <c r="K577" s="26"/>
      <c r="L577" s="26"/>
    </row>
    <row r="578" spans="7:12" x14ac:dyDescent="0.25">
      <c r="G578" s="26"/>
      <c r="H578" s="26"/>
      <c r="I578" s="26"/>
      <c r="J578" s="26"/>
      <c r="K578" s="26"/>
      <c r="L578" s="26"/>
    </row>
    <row r="579" spans="7:12" x14ac:dyDescent="0.25">
      <c r="G579" s="26"/>
      <c r="H579" s="26"/>
      <c r="I579" s="26"/>
      <c r="J579" s="26"/>
      <c r="K579" s="26"/>
      <c r="L579" s="26"/>
    </row>
    <row r="580" spans="7:12" x14ac:dyDescent="0.25">
      <c r="G580" s="26"/>
      <c r="H580" s="26"/>
      <c r="I580" s="26"/>
      <c r="J580" s="26"/>
      <c r="K580" s="26"/>
      <c r="L580" s="26"/>
    </row>
    <row r="581" spans="7:12" x14ac:dyDescent="0.25">
      <c r="G581" s="26"/>
      <c r="H581" s="26"/>
      <c r="I581" s="26"/>
      <c r="J581" s="26"/>
      <c r="K581" s="26"/>
      <c r="L581" s="26"/>
    </row>
    <row r="582" spans="7:12" x14ac:dyDescent="0.25">
      <c r="G582" s="26"/>
      <c r="H582" s="26"/>
      <c r="I582" s="26"/>
      <c r="J582" s="26"/>
      <c r="K582" s="26"/>
      <c r="L582" s="26"/>
    </row>
    <row r="583" spans="7:12" x14ac:dyDescent="0.25">
      <c r="G583" s="26"/>
      <c r="H583" s="26"/>
      <c r="I583" s="26"/>
      <c r="J583" s="26"/>
      <c r="K583" s="26"/>
      <c r="L583" s="26"/>
    </row>
    <row r="584" spans="7:12" x14ac:dyDescent="0.25">
      <c r="G584" s="26"/>
      <c r="H584" s="26"/>
      <c r="I584" s="26"/>
      <c r="J584" s="26"/>
      <c r="K584" s="26"/>
      <c r="L584" s="26"/>
    </row>
    <row r="585" spans="7:12" x14ac:dyDescent="0.25">
      <c r="G585" s="26"/>
      <c r="H585" s="26"/>
      <c r="I585" s="26"/>
      <c r="J585" s="26"/>
      <c r="K585" s="26"/>
      <c r="L585" s="26"/>
    </row>
    <row r="586" spans="7:12" x14ac:dyDescent="0.25">
      <c r="G586" s="26"/>
      <c r="H586" s="26"/>
      <c r="I586" s="26"/>
      <c r="J586" s="26"/>
      <c r="K586" s="26"/>
      <c r="L586" s="26"/>
    </row>
    <row r="587" spans="7:12" x14ac:dyDescent="0.25">
      <c r="G587" s="26"/>
      <c r="H587" s="26"/>
      <c r="I587" s="26"/>
      <c r="J587" s="26"/>
      <c r="K587" s="26"/>
      <c r="L587" s="26"/>
    </row>
    <row r="588" spans="7:12" x14ac:dyDescent="0.25">
      <c r="G588" s="26"/>
      <c r="H588" s="26"/>
      <c r="I588" s="26"/>
      <c r="J588" s="26"/>
      <c r="K588" s="26"/>
      <c r="L588" s="26"/>
    </row>
    <row r="589" spans="7:12" x14ac:dyDescent="0.25">
      <c r="G589" s="26"/>
      <c r="H589" s="26"/>
      <c r="I589" s="26"/>
      <c r="J589" s="26"/>
      <c r="K589" s="26"/>
      <c r="L589" s="26"/>
    </row>
    <row r="590" spans="7:12" x14ac:dyDescent="0.25">
      <c r="G590" s="26"/>
      <c r="H590" s="26"/>
      <c r="I590" s="26"/>
      <c r="J590" s="26"/>
      <c r="K590" s="26"/>
      <c r="L590" s="26"/>
    </row>
    <row r="591" spans="7:12" x14ac:dyDescent="0.25">
      <c r="G591" s="26"/>
      <c r="H591" s="26"/>
      <c r="I591" s="26"/>
      <c r="J591" s="26"/>
      <c r="K591" s="26"/>
      <c r="L591" s="26"/>
    </row>
    <row r="592" spans="7:12" x14ac:dyDescent="0.25">
      <c r="G592" s="26"/>
      <c r="H592" s="26"/>
      <c r="I592" s="26"/>
      <c r="J592" s="26"/>
      <c r="K592" s="26"/>
      <c r="L592" s="26"/>
    </row>
    <row r="593" spans="7:12" x14ac:dyDescent="0.25">
      <c r="G593" s="26"/>
      <c r="H593" s="26"/>
      <c r="I593" s="26"/>
      <c r="J593" s="26"/>
      <c r="K593" s="26"/>
      <c r="L593" s="26"/>
    </row>
    <row r="594" spans="7:12" x14ac:dyDescent="0.25">
      <c r="G594" s="26"/>
      <c r="H594" s="26"/>
      <c r="I594" s="26"/>
      <c r="J594" s="26"/>
      <c r="K594" s="26"/>
      <c r="L594" s="26"/>
    </row>
    <row r="595" spans="7:12" x14ac:dyDescent="0.25">
      <c r="G595" s="26"/>
      <c r="H595" s="26"/>
      <c r="I595" s="26"/>
      <c r="J595" s="26"/>
      <c r="K595" s="26"/>
      <c r="L595" s="26"/>
    </row>
    <row r="596" spans="7:12" x14ac:dyDescent="0.25">
      <c r="G596" s="26"/>
      <c r="H596" s="26"/>
      <c r="I596" s="26"/>
      <c r="J596" s="26"/>
      <c r="K596" s="26"/>
      <c r="L596" s="26"/>
    </row>
    <row r="597" spans="7:12" x14ac:dyDescent="0.25">
      <c r="G597" s="26"/>
      <c r="H597" s="26"/>
      <c r="I597" s="26"/>
      <c r="J597" s="26"/>
      <c r="K597" s="26"/>
      <c r="L597" s="26"/>
    </row>
    <row r="598" spans="7:12" x14ac:dyDescent="0.25">
      <c r="G598" s="26"/>
      <c r="H598" s="26"/>
      <c r="I598" s="26"/>
      <c r="J598" s="26"/>
      <c r="K598" s="26"/>
      <c r="L598" s="26"/>
    </row>
    <row r="599" spans="7:12" x14ac:dyDescent="0.25">
      <c r="G599" s="26"/>
      <c r="H599" s="26"/>
      <c r="I599" s="26"/>
      <c r="J599" s="26"/>
      <c r="K599" s="26"/>
      <c r="L599" s="26"/>
    </row>
    <row r="600" spans="7:12" x14ac:dyDescent="0.25">
      <c r="G600" s="26"/>
      <c r="H600" s="26"/>
      <c r="I600" s="26"/>
      <c r="J600" s="26"/>
      <c r="K600" s="26"/>
      <c r="L600" s="26"/>
    </row>
    <row r="601" spans="7:12" x14ac:dyDescent="0.25">
      <c r="G601" s="26"/>
      <c r="H601" s="26"/>
      <c r="I601" s="26"/>
      <c r="J601" s="26"/>
      <c r="K601" s="26"/>
      <c r="L601" s="26"/>
    </row>
    <row r="602" spans="7:12" x14ac:dyDescent="0.25">
      <c r="G602" s="26"/>
      <c r="H602" s="26"/>
      <c r="I602" s="26"/>
      <c r="J602" s="26"/>
      <c r="K602" s="26"/>
      <c r="L602" s="26"/>
    </row>
    <row r="603" spans="7:12" x14ac:dyDescent="0.25">
      <c r="G603" s="26"/>
      <c r="H603" s="26"/>
      <c r="I603" s="26"/>
      <c r="J603" s="26"/>
      <c r="K603" s="26"/>
      <c r="L603" s="26"/>
    </row>
    <row r="604" spans="7:12" x14ac:dyDescent="0.25">
      <c r="G604" s="26"/>
      <c r="H604" s="26"/>
      <c r="I604" s="26"/>
      <c r="J604" s="26"/>
      <c r="K604" s="26"/>
      <c r="L604" s="26"/>
    </row>
    <row r="605" spans="7:12" x14ac:dyDescent="0.25">
      <c r="G605" s="26"/>
      <c r="H605" s="26"/>
      <c r="I605" s="26"/>
      <c r="J605" s="26"/>
      <c r="K605" s="26"/>
      <c r="L605" s="26"/>
    </row>
    <row r="606" spans="7:12" x14ac:dyDescent="0.25">
      <c r="G606" s="26"/>
      <c r="H606" s="26"/>
      <c r="I606" s="26"/>
      <c r="J606" s="26"/>
      <c r="K606" s="26"/>
      <c r="L606" s="26"/>
    </row>
    <row r="607" spans="7:12" x14ac:dyDescent="0.25">
      <c r="G607" s="26"/>
      <c r="H607" s="26"/>
      <c r="I607" s="26"/>
      <c r="J607" s="26"/>
      <c r="K607" s="26"/>
      <c r="L607" s="26"/>
    </row>
    <row r="608" spans="7:12" x14ac:dyDescent="0.25">
      <c r="G608" s="26"/>
      <c r="H608" s="26"/>
      <c r="I608" s="26"/>
      <c r="J608" s="26"/>
      <c r="K608" s="26"/>
      <c r="L608" s="26"/>
    </row>
    <row r="609" spans="7:12" x14ac:dyDescent="0.25">
      <c r="G609" s="26"/>
      <c r="H609" s="26"/>
      <c r="I609" s="26"/>
      <c r="J609" s="26"/>
      <c r="K609" s="26"/>
      <c r="L609" s="26"/>
    </row>
    <row r="610" spans="7:12" x14ac:dyDescent="0.25">
      <c r="G610" s="26"/>
      <c r="H610" s="26"/>
      <c r="I610" s="26"/>
      <c r="J610" s="26"/>
      <c r="K610" s="26"/>
      <c r="L610" s="26"/>
    </row>
    <row r="611" spans="7:12" x14ac:dyDescent="0.25">
      <c r="G611" s="26"/>
      <c r="H611" s="26"/>
      <c r="I611" s="26"/>
      <c r="J611" s="26"/>
      <c r="K611" s="26"/>
      <c r="L611" s="26"/>
    </row>
    <row r="612" spans="7:12" x14ac:dyDescent="0.25">
      <c r="G612" s="26"/>
      <c r="H612" s="26"/>
      <c r="I612" s="26"/>
      <c r="J612" s="26"/>
      <c r="K612" s="26"/>
      <c r="L612" s="26"/>
    </row>
    <row r="613" spans="7:12" x14ac:dyDescent="0.25">
      <c r="G613" s="26"/>
      <c r="H613" s="26"/>
      <c r="I613" s="26"/>
      <c r="J613" s="26"/>
      <c r="K613" s="26"/>
      <c r="L613" s="26"/>
    </row>
    <row r="614" spans="7:12" x14ac:dyDescent="0.25">
      <c r="G614" s="26"/>
      <c r="H614" s="26"/>
      <c r="I614" s="26"/>
      <c r="J614" s="26"/>
      <c r="K614" s="26"/>
      <c r="L614" s="26"/>
    </row>
    <row r="615" spans="7:12" x14ac:dyDescent="0.25">
      <c r="G615" s="26"/>
      <c r="H615" s="26"/>
      <c r="I615" s="26"/>
      <c r="J615" s="26"/>
      <c r="K615" s="26"/>
      <c r="L615" s="26"/>
    </row>
    <row r="616" spans="7:12" x14ac:dyDescent="0.25">
      <c r="G616" s="26"/>
      <c r="H616" s="26"/>
      <c r="I616" s="26"/>
      <c r="J616" s="26"/>
      <c r="K616" s="26"/>
      <c r="L616" s="26"/>
    </row>
    <row r="617" spans="7:12" x14ac:dyDescent="0.25">
      <c r="G617" s="26"/>
      <c r="H617" s="26"/>
      <c r="I617" s="26"/>
      <c r="J617" s="26"/>
      <c r="K617" s="26"/>
      <c r="L617" s="26"/>
    </row>
  </sheetData>
  <mergeCells count="10">
    <mergeCell ref="A7:M7"/>
    <mergeCell ref="M8:M13"/>
    <mergeCell ref="L1:M1"/>
    <mergeCell ref="L2:M2"/>
    <mergeCell ref="A3:M3"/>
    <mergeCell ref="A5:A6"/>
    <mergeCell ref="B5:B6"/>
    <mergeCell ref="C5:F5"/>
    <mergeCell ref="G5:L5"/>
    <mergeCell ref="M5:M6"/>
  </mergeCells>
  <pageMargins left="0.55118110236220474" right="0.15748031496062992" top="0.31496062992125984" bottom="0.31496062992125984" header="0.15748031496062992" footer="0.31496062992125984"/>
  <pageSetup paperSize="9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9"/>
  <sheetViews>
    <sheetView view="pageBreakPreview" topLeftCell="A2" zoomScale="60" zoomScaleNormal="75" workbookViewId="0">
      <selection activeCell="P3" sqref="P3"/>
    </sheetView>
  </sheetViews>
  <sheetFormatPr defaultRowHeight="15.75" x14ac:dyDescent="0.25"/>
  <cols>
    <col min="1" max="1" width="56.7109375" style="24" customWidth="1"/>
    <col min="2" max="2" width="16.7109375" style="25" customWidth="1"/>
    <col min="3" max="3" width="6.7109375" style="26" customWidth="1"/>
    <col min="4" max="4" width="7.85546875" style="26" customWidth="1"/>
    <col min="5" max="5" width="12.28515625" style="26" customWidth="1"/>
    <col min="6" max="6" width="8.140625" style="26" customWidth="1"/>
    <col min="7" max="7" width="12.28515625" style="25" customWidth="1"/>
    <col min="8" max="8" width="12.140625" style="25" customWidth="1"/>
    <col min="9" max="9" width="12.28515625" style="25" customWidth="1"/>
    <col min="10" max="11" width="11" style="25" customWidth="1"/>
    <col min="12" max="12" width="14.140625" style="25" customWidth="1"/>
    <col min="13" max="13" width="37.28515625" style="25" customWidth="1"/>
    <col min="14" max="16384" width="9.140625" style="25"/>
  </cols>
  <sheetData>
    <row r="1" spans="1:13" ht="73.5" hidden="1" customHeight="1" x14ac:dyDescent="0.25">
      <c r="L1" s="72" t="s">
        <v>132</v>
      </c>
      <c r="M1" s="72"/>
    </row>
    <row r="2" spans="1:13" ht="58.5" customHeight="1" x14ac:dyDescent="0.25">
      <c r="L2" s="72" t="s">
        <v>133</v>
      </c>
      <c r="M2" s="72"/>
    </row>
    <row r="3" spans="1:13" ht="52.5" customHeight="1" x14ac:dyDescent="0.25">
      <c r="G3" s="26"/>
      <c r="H3" s="26"/>
      <c r="I3" s="26"/>
      <c r="J3" s="26"/>
      <c r="K3" s="26"/>
      <c r="L3" s="72" t="s">
        <v>131</v>
      </c>
      <c r="M3" s="72"/>
    </row>
    <row r="4" spans="1:13" ht="22.5" customHeight="1" x14ac:dyDescent="0.25">
      <c r="A4" s="74" t="s">
        <v>109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5">
      <c r="G5" s="26"/>
      <c r="H5" s="26"/>
      <c r="I5" s="26"/>
      <c r="J5" s="26"/>
      <c r="K5" s="26"/>
    </row>
    <row r="6" spans="1:13" ht="27" customHeight="1" x14ac:dyDescent="0.25">
      <c r="A6" s="75" t="s">
        <v>3</v>
      </c>
      <c r="B6" s="75" t="s">
        <v>110</v>
      </c>
      <c r="C6" s="77" t="s">
        <v>111</v>
      </c>
      <c r="D6" s="77"/>
      <c r="E6" s="77"/>
      <c r="F6" s="77"/>
      <c r="G6" s="78" t="s">
        <v>6</v>
      </c>
      <c r="H6" s="78"/>
      <c r="I6" s="78"/>
      <c r="J6" s="78"/>
      <c r="K6" s="78"/>
      <c r="L6" s="78"/>
      <c r="M6" s="78" t="s">
        <v>112</v>
      </c>
    </row>
    <row r="7" spans="1:13" ht="59.25" customHeight="1" x14ac:dyDescent="0.25">
      <c r="A7" s="76"/>
      <c r="B7" s="76"/>
      <c r="C7" s="27" t="s">
        <v>7</v>
      </c>
      <c r="D7" s="27" t="s">
        <v>8</v>
      </c>
      <c r="E7" s="27" t="s">
        <v>9</v>
      </c>
      <c r="F7" s="27" t="s">
        <v>10</v>
      </c>
      <c r="G7" s="28">
        <v>2014</v>
      </c>
      <c r="H7" s="28">
        <v>2015</v>
      </c>
      <c r="I7" s="28">
        <v>2016</v>
      </c>
      <c r="J7" s="28">
        <v>2017</v>
      </c>
      <c r="K7" s="28">
        <v>2018</v>
      </c>
      <c r="L7" s="28" t="s">
        <v>11</v>
      </c>
      <c r="M7" s="78"/>
    </row>
    <row r="8" spans="1:13" ht="20.25" customHeight="1" x14ac:dyDescent="0.25">
      <c r="A8" s="66" t="s">
        <v>130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8"/>
    </row>
    <row r="9" spans="1:13" s="29" customFormat="1" ht="67.5" customHeight="1" x14ac:dyDescent="0.25">
      <c r="A9" s="46" t="s">
        <v>129</v>
      </c>
      <c r="B9" s="40"/>
      <c r="C9" s="47"/>
      <c r="D9" s="47"/>
      <c r="E9" s="47"/>
      <c r="F9" s="47"/>
      <c r="G9" s="44">
        <f>SUM(G10:G12)</f>
        <v>1041.48</v>
      </c>
      <c r="H9" s="44">
        <f>SUM(H10:H12)</f>
        <v>2772.55</v>
      </c>
      <c r="I9" s="44">
        <f>SUM(I10:I12)</f>
        <v>2489.89</v>
      </c>
      <c r="J9" s="44">
        <f>SUM(J10:J12)</f>
        <v>2489.89</v>
      </c>
      <c r="K9" s="44">
        <f>SUM(K10:K12)</f>
        <v>2897.58943</v>
      </c>
      <c r="L9" s="44">
        <f t="shared" ref="L9:L20" si="0">SUM(G9:K9)</f>
        <v>11691.399429999999</v>
      </c>
      <c r="M9" s="33"/>
    </row>
    <row r="10" spans="1:13" ht="54" customHeight="1" x14ac:dyDescent="0.25">
      <c r="A10" s="30" t="s">
        <v>107</v>
      </c>
      <c r="B10" s="28" t="s">
        <v>17</v>
      </c>
      <c r="C10" s="31" t="s">
        <v>24</v>
      </c>
      <c r="D10" s="10" t="s">
        <v>25</v>
      </c>
      <c r="E10" s="10" t="s">
        <v>69</v>
      </c>
      <c r="F10" s="10" t="s">
        <v>27</v>
      </c>
      <c r="G10" s="6">
        <f>1000-10</f>
        <v>990</v>
      </c>
      <c r="H10" s="6">
        <v>2772.55</v>
      </c>
      <c r="I10" s="6">
        <f>ROUND(2489.88943,2)</f>
        <v>2489.89</v>
      </c>
      <c r="J10" s="6">
        <f>ROUND(2489.88943,2)</f>
        <v>2489.89</v>
      </c>
      <c r="K10" s="6">
        <f>2897.58943</f>
        <v>2897.58943</v>
      </c>
      <c r="L10" s="38">
        <f t="shared" si="0"/>
        <v>11639.91943</v>
      </c>
      <c r="M10" s="45" t="s">
        <v>128</v>
      </c>
    </row>
    <row r="11" spans="1:13" ht="72" customHeight="1" x14ac:dyDescent="0.25">
      <c r="A11" s="30" t="s">
        <v>76</v>
      </c>
      <c r="B11" s="28" t="s">
        <v>17</v>
      </c>
      <c r="C11" s="31" t="s">
        <v>24</v>
      </c>
      <c r="D11" s="10" t="s">
        <v>25</v>
      </c>
      <c r="E11" s="10" t="s">
        <v>77</v>
      </c>
      <c r="F11" s="10" t="s">
        <v>27</v>
      </c>
      <c r="G11" s="6">
        <f>23.4+23.4</f>
        <v>46.8</v>
      </c>
      <c r="H11" s="6">
        <v>0</v>
      </c>
      <c r="I11" s="6">
        <f t="shared" ref="I11:K12" si="1">H11</f>
        <v>0</v>
      </c>
      <c r="J11" s="6">
        <f t="shared" si="1"/>
        <v>0</v>
      </c>
      <c r="K11" s="6">
        <f t="shared" si="1"/>
        <v>0</v>
      </c>
      <c r="L11" s="38">
        <f t="shared" si="0"/>
        <v>46.8</v>
      </c>
      <c r="M11" s="79" t="s">
        <v>127</v>
      </c>
    </row>
    <row r="12" spans="1:13" ht="76.5" customHeight="1" x14ac:dyDescent="0.25">
      <c r="A12" s="30" t="s">
        <v>79</v>
      </c>
      <c r="B12" s="28" t="s">
        <v>17</v>
      </c>
      <c r="C12" s="31" t="s">
        <v>24</v>
      </c>
      <c r="D12" s="10" t="s">
        <v>25</v>
      </c>
      <c r="E12" s="10" t="s">
        <v>80</v>
      </c>
      <c r="F12" s="10" t="s">
        <v>27</v>
      </c>
      <c r="G12" s="6">
        <v>4.68</v>
      </c>
      <c r="H12" s="6">
        <v>0</v>
      </c>
      <c r="I12" s="6">
        <f t="shared" si="1"/>
        <v>0</v>
      </c>
      <c r="J12" s="6">
        <f t="shared" si="1"/>
        <v>0</v>
      </c>
      <c r="K12" s="6">
        <f t="shared" si="1"/>
        <v>0</v>
      </c>
      <c r="L12" s="38">
        <f t="shared" si="0"/>
        <v>4.68</v>
      </c>
      <c r="M12" s="80"/>
    </row>
    <row r="13" spans="1:13" s="29" customFormat="1" ht="54" customHeight="1" x14ac:dyDescent="0.25">
      <c r="A13" s="46" t="s">
        <v>126</v>
      </c>
      <c r="B13" s="40"/>
      <c r="C13" s="47"/>
      <c r="D13" s="47"/>
      <c r="E13" s="47"/>
      <c r="F13" s="47"/>
      <c r="G13" s="44">
        <f>G14+G15+G16+G17</f>
        <v>9854.1899999999987</v>
      </c>
      <c r="H13" s="44">
        <f>H14+H15+H16+H17</f>
        <v>14258.5</v>
      </c>
      <c r="I13" s="44">
        <f>I14+I15+I16+I17</f>
        <v>17182.760000000002</v>
      </c>
      <c r="J13" s="44">
        <f>J14+J15+J16+J17</f>
        <v>16903.400000000001</v>
      </c>
      <c r="K13" s="44">
        <f>K14+K15+K16+K17</f>
        <v>16903.400000000001</v>
      </c>
      <c r="L13" s="44">
        <f t="shared" si="0"/>
        <v>75102.25</v>
      </c>
      <c r="M13" s="33"/>
    </row>
    <row r="14" spans="1:13" ht="72" customHeight="1" x14ac:dyDescent="0.25">
      <c r="A14" s="30" t="s">
        <v>71</v>
      </c>
      <c r="B14" s="28" t="s">
        <v>18</v>
      </c>
      <c r="C14" s="4" t="s">
        <v>19</v>
      </c>
      <c r="D14" s="4" t="s">
        <v>72</v>
      </c>
      <c r="E14" s="4" t="s">
        <v>73</v>
      </c>
      <c r="F14" s="4" t="s">
        <v>74</v>
      </c>
      <c r="G14" s="6">
        <v>8694.7199999999993</v>
      </c>
      <c r="H14" s="6">
        <v>14258.5</v>
      </c>
      <c r="I14" s="6">
        <v>16903.400000000001</v>
      </c>
      <c r="J14" s="6">
        <v>16903.400000000001</v>
      </c>
      <c r="K14" s="6">
        <f>J14</f>
        <v>16903.400000000001</v>
      </c>
      <c r="L14" s="38">
        <f t="shared" si="0"/>
        <v>73663.420000000013</v>
      </c>
      <c r="M14" s="45"/>
    </row>
    <row r="15" spans="1:13" ht="70.5" customHeight="1" x14ac:dyDescent="0.25">
      <c r="A15" s="30" t="s">
        <v>82</v>
      </c>
      <c r="B15" s="28" t="s">
        <v>17</v>
      </c>
      <c r="C15" s="4" t="s">
        <v>24</v>
      </c>
      <c r="D15" s="4" t="s">
        <v>25</v>
      </c>
      <c r="E15" s="10" t="s">
        <v>83</v>
      </c>
      <c r="F15" s="4" t="s">
        <v>27</v>
      </c>
      <c r="G15" s="6">
        <f>ROUND(1159.474,2)</f>
        <v>1159.47</v>
      </c>
      <c r="H15" s="6">
        <v>0</v>
      </c>
      <c r="I15" s="6">
        <f>H15</f>
        <v>0</v>
      </c>
      <c r="J15" s="6">
        <f>I15</f>
        <v>0</v>
      </c>
      <c r="K15" s="6">
        <f>J15</f>
        <v>0</v>
      </c>
      <c r="L15" s="38">
        <f t="shared" si="0"/>
        <v>1159.47</v>
      </c>
      <c r="M15" s="45"/>
    </row>
    <row r="16" spans="1:13" ht="54" customHeight="1" x14ac:dyDescent="0.25">
      <c r="A16" s="30" t="s">
        <v>85</v>
      </c>
      <c r="B16" s="28" t="s">
        <v>17</v>
      </c>
      <c r="C16" s="4" t="s">
        <v>24</v>
      </c>
      <c r="D16" s="4" t="s">
        <v>25</v>
      </c>
      <c r="E16" s="10" t="s">
        <v>86</v>
      </c>
      <c r="F16" s="4" t="s">
        <v>27</v>
      </c>
      <c r="G16" s="6">
        <v>0</v>
      </c>
      <c r="H16" s="6">
        <v>0</v>
      </c>
      <c r="I16" s="6">
        <v>232.8</v>
      </c>
      <c r="J16" s="6">
        <v>0</v>
      </c>
      <c r="K16" s="6">
        <f>J16</f>
        <v>0</v>
      </c>
      <c r="L16" s="38">
        <f t="shared" si="0"/>
        <v>232.8</v>
      </c>
      <c r="M16" s="45"/>
    </row>
    <row r="17" spans="1:13" ht="52.5" customHeight="1" x14ac:dyDescent="0.25">
      <c r="A17" s="30" t="s">
        <v>88</v>
      </c>
      <c r="B17" s="28" t="s">
        <v>17</v>
      </c>
      <c r="C17" s="4" t="s">
        <v>24</v>
      </c>
      <c r="D17" s="4" t="s">
        <v>25</v>
      </c>
      <c r="E17" s="10" t="s">
        <v>89</v>
      </c>
      <c r="F17" s="4" t="s">
        <v>27</v>
      </c>
      <c r="G17" s="6">
        <v>0</v>
      </c>
      <c r="H17" s="6">
        <v>0</v>
      </c>
      <c r="I17" s="6">
        <v>46.56</v>
      </c>
      <c r="J17" s="6">
        <v>0</v>
      </c>
      <c r="K17" s="6">
        <f>J17</f>
        <v>0</v>
      </c>
      <c r="L17" s="38">
        <f t="shared" si="0"/>
        <v>46.56</v>
      </c>
      <c r="M17" s="45"/>
    </row>
    <row r="18" spans="1:13" s="29" customFormat="1" x14ac:dyDescent="0.25">
      <c r="A18" s="48" t="s">
        <v>121</v>
      </c>
      <c r="B18" s="40"/>
      <c r="C18" s="47"/>
      <c r="D18" s="47"/>
      <c r="E18" s="47"/>
      <c r="F18" s="47"/>
      <c r="G18" s="44">
        <f>G9+G13</f>
        <v>10895.669999999998</v>
      </c>
      <c r="H18" s="44">
        <f>H9+H13</f>
        <v>17031.05</v>
      </c>
      <c r="I18" s="44">
        <f>I9+I13</f>
        <v>19672.650000000001</v>
      </c>
      <c r="J18" s="44">
        <f>J9+J13</f>
        <v>19393.29</v>
      </c>
      <c r="K18" s="44">
        <f>K9+K13</f>
        <v>19800.989430000001</v>
      </c>
      <c r="L18" s="44">
        <f t="shared" si="0"/>
        <v>86793.649430000005</v>
      </c>
      <c r="M18" s="40"/>
    </row>
    <row r="19" spans="1:13" s="29" customFormat="1" x14ac:dyDescent="0.25">
      <c r="A19" s="36" t="s">
        <v>122</v>
      </c>
      <c r="B19" s="28" t="str">
        <f>B10</f>
        <v>МКУ "СГХ"</v>
      </c>
      <c r="C19" s="27"/>
      <c r="D19" s="27"/>
      <c r="E19" s="27"/>
      <c r="F19" s="27"/>
      <c r="G19" s="38">
        <f>G9+G15+G16+G17</f>
        <v>2200.9499999999998</v>
      </c>
      <c r="H19" s="38">
        <f>H9+H15+H16+H17</f>
        <v>2772.55</v>
      </c>
      <c r="I19" s="38">
        <f>I9+I15+I16+I17</f>
        <v>2769.25</v>
      </c>
      <c r="J19" s="38">
        <f>J9+J15+J16+J17</f>
        <v>2489.89</v>
      </c>
      <c r="K19" s="38">
        <f>K9+K15+K16+K17</f>
        <v>2897.58943</v>
      </c>
      <c r="L19" s="44">
        <f t="shared" si="0"/>
        <v>13130.229429999999</v>
      </c>
      <c r="M19" s="40"/>
    </row>
    <row r="20" spans="1:13" ht="50.25" customHeight="1" x14ac:dyDescent="0.25">
      <c r="A20" s="36" t="s">
        <v>125</v>
      </c>
      <c r="B20" s="28" t="str">
        <f>B14</f>
        <v>Администрация города Шарыпово</v>
      </c>
      <c r="C20" s="27"/>
      <c r="D20" s="27"/>
      <c r="E20" s="27"/>
      <c r="F20" s="27"/>
      <c r="G20" s="38">
        <f>G14</f>
        <v>8694.7199999999993</v>
      </c>
      <c r="H20" s="38">
        <f>H14</f>
        <v>14258.5</v>
      </c>
      <c r="I20" s="38">
        <f>I14</f>
        <v>16903.400000000001</v>
      </c>
      <c r="J20" s="38">
        <f>J14</f>
        <v>16903.400000000001</v>
      </c>
      <c r="K20" s="38">
        <f>K14</f>
        <v>16903.400000000001</v>
      </c>
      <c r="L20" s="44">
        <f t="shared" si="0"/>
        <v>73663.420000000013</v>
      </c>
      <c r="M20" s="44"/>
    </row>
    <row r="21" spans="1:13" x14ac:dyDescent="0.25">
      <c r="G21" s="26"/>
      <c r="H21" s="26"/>
      <c r="I21" s="26"/>
      <c r="J21" s="26"/>
      <c r="K21" s="26"/>
      <c r="L21" s="26"/>
    </row>
    <row r="22" spans="1:13" s="42" customFormat="1" x14ac:dyDescent="0.25">
      <c r="A22" s="42" t="s">
        <v>90</v>
      </c>
      <c r="H22" s="42" t="s">
        <v>124</v>
      </c>
    </row>
    <row r="23" spans="1:13" x14ac:dyDescent="0.25">
      <c r="G23" s="26"/>
      <c r="H23" s="26"/>
      <c r="I23" s="26"/>
      <c r="J23" s="26"/>
      <c r="K23" s="26"/>
      <c r="L23" s="26"/>
    </row>
    <row r="24" spans="1:13" x14ac:dyDescent="0.25">
      <c r="G24" s="26"/>
      <c r="H24" s="26"/>
      <c r="I24" s="26"/>
      <c r="J24" s="26"/>
      <c r="K24" s="26"/>
      <c r="L24" s="26"/>
    </row>
    <row r="25" spans="1:13" x14ac:dyDescent="0.25">
      <c r="G25" s="26"/>
      <c r="H25" s="26"/>
      <c r="I25" s="26"/>
      <c r="J25" s="26"/>
      <c r="K25" s="26"/>
      <c r="L25" s="26"/>
    </row>
    <row r="26" spans="1:13" x14ac:dyDescent="0.25">
      <c r="G26" s="26"/>
      <c r="H26" s="26"/>
      <c r="I26" s="26"/>
      <c r="J26" s="26"/>
      <c r="K26" s="26"/>
      <c r="L26" s="26"/>
    </row>
    <row r="27" spans="1:13" x14ac:dyDescent="0.25">
      <c r="G27" s="26"/>
      <c r="H27" s="26"/>
      <c r="I27" s="26"/>
      <c r="J27" s="26"/>
      <c r="K27" s="26"/>
      <c r="L27" s="26"/>
    </row>
    <row r="28" spans="1:13" x14ac:dyDescent="0.25">
      <c r="G28" s="26"/>
      <c r="H28" s="26"/>
      <c r="I28" s="26"/>
      <c r="J28" s="26"/>
      <c r="K28" s="26"/>
      <c r="L28" s="26"/>
    </row>
    <row r="29" spans="1:13" x14ac:dyDescent="0.25">
      <c r="G29" s="26"/>
      <c r="H29" s="26"/>
      <c r="I29" s="26"/>
      <c r="J29" s="26"/>
      <c r="K29" s="26"/>
      <c r="L29" s="26"/>
    </row>
    <row r="30" spans="1:13" x14ac:dyDescent="0.25">
      <c r="G30" s="26"/>
      <c r="H30" s="26"/>
      <c r="I30" s="26"/>
      <c r="J30" s="26"/>
      <c r="K30" s="26"/>
      <c r="L30" s="26"/>
    </row>
    <row r="31" spans="1:13" x14ac:dyDescent="0.25">
      <c r="G31" s="26"/>
      <c r="H31" s="26"/>
      <c r="I31" s="26"/>
      <c r="J31" s="26"/>
      <c r="K31" s="26"/>
      <c r="L31" s="26"/>
    </row>
    <row r="32" spans="1:13" x14ac:dyDescent="0.25">
      <c r="G32" s="26"/>
      <c r="H32" s="26"/>
      <c r="I32" s="26"/>
      <c r="J32" s="26"/>
      <c r="K32" s="26"/>
      <c r="L32" s="26"/>
    </row>
    <row r="33" spans="7:12" x14ac:dyDescent="0.25">
      <c r="G33" s="26"/>
      <c r="H33" s="26"/>
      <c r="I33" s="26"/>
      <c r="J33" s="26"/>
      <c r="K33" s="26"/>
      <c r="L33" s="26"/>
    </row>
    <row r="34" spans="7:12" x14ac:dyDescent="0.25">
      <c r="G34" s="26"/>
      <c r="H34" s="26"/>
      <c r="I34" s="26"/>
      <c r="J34" s="26"/>
      <c r="K34" s="26"/>
      <c r="L34" s="26"/>
    </row>
    <row r="35" spans="7:12" x14ac:dyDescent="0.25">
      <c r="G35" s="26"/>
      <c r="H35" s="26"/>
      <c r="I35" s="26"/>
      <c r="J35" s="26"/>
      <c r="K35" s="26"/>
      <c r="L35" s="26"/>
    </row>
    <row r="36" spans="7:12" x14ac:dyDescent="0.25">
      <c r="G36" s="26"/>
      <c r="H36" s="26"/>
      <c r="I36" s="26"/>
      <c r="J36" s="26"/>
      <c r="K36" s="26"/>
      <c r="L36" s="26"/>
    </row>
    <row r="37" spans="7:12" x14ac:dyDescent="0.25">
      <c r="G37" s="26"/>
      <c r="H37" s="26"/>
      <c r="I37" s="26"/>
      <c r="J37" s="26"/>
      <c r="K37" s="26"/>
      <c r="L37" s="26"/>
    </row>
    <row r="38" spans="7:12" x14ac:dyDescent="0.25">
      <c r="G38" s="26"/>
      <c r="H38" s="26"/>
      <c r="I38" s="26"/>
      <c r="J38" s="26"/>
      <c r="K38" s="26"/>
      <c r="L38" s="26"/>
    </row>
    <row r="39" spans="7:12" x14ac:dyDescent="0.25">
      <c r="G39" s="26"/>
      <c r="H39" s="26"/>
      <c r="I39" s="26"/>
      <c r="J39" s="26"/>
      <c r="K39" s="26"/>
      <c r="L39" s="26"/>
    </row>
    <row r="40" spans="7:12" x14ac:dyDescent="0.25">
      <c r="G40" s="26"/>
      <c r="H40" s="26"/>
      <c r="I40" s="26"/>
      <c r="J40" s="26"/>
      <c r="K40" s="26"/>
      <c r="L40" s="26"/>
    </row>
    <row r="41" spans="7:12" x14ac:dyDescent="0.25">
      <c r="G41" s="26"/>
      <c r="H41" s="26"/>
      <c r="I41" s="26"/>
      <c r="J41" s="26"/>
      <c r="K41" s="26"/>
      <c r="L41" s="26"/>
    </row>
    <row r="42" spans="7:12" x14ac:dyDescent="0.25">
      <c r="G42" s="26"/>
      <c r="H42" s="26"/>
      <c r="I42" s="26"/>
      <c r="J42" s="26"/>
      <c r="K42" s="26"/>
      <c r="L42" s="26"/>
    </row>
    <row r="43" spans="7:12" x14ac:dyDescent="0.25">
      <c r="G43" s="26"/>
      <c r="H43" s="26"/>
      <c r="I43" s="26"/>
      <c r="J43" s="26"/>
      <c r="K43" s="26"/>
      <c r="L43" s="26"/>
    </row>
    <row r="44" spans="7:12" x14ac:dyDescent="0.25">
      <c r="G44" s="26"/>
      <c r="H44" s="26"/>
      <c r="I44" s="26"/>
      <c r="J44" s="26"/>
      <c r="K44" s="26"/>
      <c r="L44" s="26"/>
    </row>
    <row r="45" spans="7:12" x14ac:dyDescent="0.25">
      <c r="G45" s="26"/>
      <c r="H45" s="26"/>
      <c r="I45" s="26"/>
      <c r="J45" s="26"/>
      <c r="K45" s="26"/>
      <c r="L45" s="26"/>
    </row>
    <row r="46" spans="7:12" x14ac:dyDescent="0.25">
      <c r="G46" s="26"/>
      <c r="H46" s="26"/>
      <c r="I46" s="26"/>
      <c r="J46" s="26"/>
      <c r="K46" s="26"/>
      <c r="L46" s="26"/>
    </row>
    <row r="47" spans="7:12" x14ac:dyDescent="0.25">
      <c r="G47" s="26"/>
      <c r="H47" s="26"/>
      <c r="I47" s="26"/>
      <c r="J47" s="26"/>
      <c r="K47" s="26"/>
      <c r="L47" s="26"/>
    </row>
    <row r="48" spans="7:12" x14ac:dyDescent="0.25">
      <c r="G48" s="26"/>
      <c r="H48" s="26"/>
      <c r="I48" s="26"/>
      <c r="J48" s="26"/>
      <c r="K48" s="26"/>
      <c r="L48" s="26"/>
    </row>
    <row r="49" spans="7:12" x14ac:dyDescent="0.25">
      <c r="G49" s="26"/>
      <c r="H49" s="26"/>
      <c r="I49" s="26"/>
      <c r="J49" s="26"/>
      <c r="K49" s="26"/>
      <c r="L49" s="26"/>
    </row>
    <row r="50" spans="7:12" x14ac:dyDescent="0.25">
      <c r="G50" s="26"/>
      <c r="H50" s="26"/>
      <c r="I50" s="26"/>
      <c r="J50" s="26"/>
      <c r="K50" s="26"/>
      <c r="L50" s="26"/>
    </row>
    <row r="51" spans="7:12" x14ac:dyDescent="0.25">
      <c r="G51" s="26"/>
      <c r="H51" s="26"/>
      <c r="I51" s="26"/>
      <c r="J51" s="26"/>
      <c r="K51" s="26"/>
      <c r="L51" s="26"/>
    </row>
    <row r="52" spans="7:12" x14ac:dyDescent="0.25">
      <c r="G52" s="26"/>
      <c r="H52" s="26"/>
      <c r="I52" s="26"/>
      <c r="J52" s="26"/>
      <c r="K52" s="26"/>
      <c r="L52" s="26"/>
    </row>
    <row r="53" spans="7:12" x14ac:dyDescent="0.25">
      <c r="G53" s="26"/>
      <c r="H53" s="26"/>
      <c r="I53" s="26"/>
      <c r="J53" s="26"/>
      <c r="K53" s="26"/>
      <c r="L53" s="26"/>
    </row>
    <row r="54" spans="7:12" x14ac:dyDescent="0.25">
      <c r="G54" s="26"/>
      <c r="H54" s="26"/>
      <c r="I54" s="26"/>
      <c r="J54" s="26"/>
      <c r="K54" s="26"/>
      <c r="L54" s="26"/>
    </row>
    <row r="55" spans="7:12" x14ac:dyDescent="0.25">
      <c r="G55" s="26"/>
      <c r="H55" s="26"/>
      <c r="I55" s="26"/>
      <c r="J55" s="26"/>
      <c r="K55" s="26"/>
      <c r="L55" s="26"/>
    </row>
    <row r="56" spans="7:12" x14ac:dyDescent="0.25">
      <c r="G56" s="26"/>
      <c r="H56" s="26"/>
      <c r="I56" s="26"/>
      <c r="J56" s="26"/>
      <c r="K56" s="26"/>
      <c r="L56" s="26"/>
    </row>
    <row r="57" spans="7:12" x14ac:dyDescent="0.25">
      <c r="G57" s="26"/>
      <c r="H57" s="26"/>
      <c r="I57" s="26"/>
      <c r="J57" s="26"/>
      <c r="K57" s="26"/>
      <c r="L57" s="26"/>
    </row>
    <row r="58" spans="7:12" x14ac:dyDescent="0.25">
      <c r="G58" s="26"/>
      <c r="H58" s="26"/>
      <c r="I58" s="26"/>
      <c r="J58" s="26"/>
      <c r="K58" s="26"/>
      <c r="L58" s="26"/>
    </row>
    <row r="59" spans="7:12" x14ac:dyDescent="0.25">
      <c r="G59" s="26"/>
      <c r="H59" s="26"/>
      <c r="I59" s="26"/>
      <c r="J59" s="26"/>
      <c r="K59" s="26"/>
      <c r="L59" s="26"/>
    </row>
    <row r="60" spans="7:12" x14ac:dyDescent="0.25">
      <c r="G60" s="26"/>
      <c r="H60" s="26"/>
      <c r="I60" s="26"/>
      <c r="J60" s="26"/>
      <c r="K60" s="26"/>
      <c r="L60" s="26"/>
    </row>
    <row r="61" spans="7:12" x14ac:dyDescent="0.25">
      <c r="G61" s="26"/>
      <c r="H61" s="26"/>
      <c r="I61" s="26"/>
      <c r="J61" s="26"/>
      <c r="K61" s="26"/>
      <c r="L61" s="26"/>
    </row>
    <row r="62" spans="7:12" x14ac:dyDescent="0.25">
      <c r="G62" s="26"/>
      <c r="H62" s="26"/>
      <c r="I62" s="26"/>
      <c r="J62" s="26"/>
      <c r="K62" s="26"/>
      <c r="L62" s="26"/>
    </row>
    <row r="63" spans="7:12" x14ac:dyDescent="0.25">
      <c r="G63" s="26"/>
      <c r="H63" s="26"/>
      <c r="I63" s="26"/>
      <c r="J63" s="26"/>
      <c r="K63" s="26"/>
      <c r="L63" s="26"/>
    </row>
    <row r="64" spans="7:12" x14ac:dyDescent="0.25">
      <c r="G64" s="26"/>
      <c r="H64" s="26"/>
      <c r="I64" s="26"/>
      <c r="J64" s="26"/>
      <c r="K64" s="26"/>
      <c r="L64" s="26"/>
    </row>
    <row r="65" spans="7:12" x14ac:dyDescent="0.25">
      <c r="G65" s="26"/>
      <c r="H65" s="26"/>
      <c r="I65" s="26"/>
      <c r="J65" s="26"/>
      <c r="K65" s="26"/>
      <c r="L65" s="26"/>
    </row>
    <row r="66" spans="7:12" x14ac:dyDescent="0.25">
      <c r="G66" s="26"/>
      <c r="H66" s="26"/>
      <c r="I66" s="26"/>
      <c r="J66" s="26"/>
      <c r="K66" s="26"/>
      <c r="L66" s="26"/>
    </row>
    <row r="67" spans="7:12" x14ac:dyDescent="0.25">
      <c r="G67" s="26"/>
      <c r="H67" s="26"/>
      <c r="I67" s="26"/>
      <c r="J67" s="26"/>
      <c r="K67" s="26"/>
      <c r="L67" s="26"/>
    </row>
    <row r="68" spans="7:12" x14ac:dyDescent="0.25">
      <c r="G68" s="26"/>
      <c r="H68" s="26"/>
      <c r="I68" s="26"/>
      <c r="J68" s="26"/>
      <c r="K68" s="26"/>
      <c r="L68" s="26"/>
    </row>
    <row r="69" spans="7:12" x14ac:dyDescent="0.25">
      <c r="G69" s="26"/>
      <c r="H69" s="26"/>
      <c r="I69" s="26"/>
      <c r="J69" s="26"/>
      <c r="K69" s="26"/>
      <c r="L69" s="26"/>
    </row>
    <row r="70" spans="7:12" x14ac:dyDescent="0.25">
      <c r="G70" s="26"/>
      <c r="H70" s="26"/>
      <c r="I70" s="26"/>
      <c r="J70" s="26"/>
      <c r="K70" s="26"/>
      <c r="L70" s="26"/>
    </row>
    <row r="71" spans="7:12" x14ac:dyDescent="0.25">
      <c r="G71" s="26"/>
      <c r="H71" s="26"/>
      <c r="I71" s="26"/>
      <c r="J71" s="26"/>
      <c r="K71" s="26"/>
      <c r="L71" s="26"/>
    </row>
    <row r="72" spans="7:12" x14ac:dyDescent="0.25">
      <c r="G72" s="26"/>
      <c r="H72" s="26"/>
      <c r="I72" s="26"/>
      <c r="J72" s="26"/>
      <c r="K72" s="26"/>
      <c r="L72" s="26"/>
    </row>
    <row r="73" spans="7:12" x14ac:dyDescent="0.25">
      <c r="G73" s="26"/>
      <c r="H73" s="26"/>
      <c r="I73" s="26"/>
      <c r="J73" s="26"/>
      <c r="K73" s="26"/>
      <c r="L73" s="26"/>
    </row>
    <row r="74" spans="7:12" x14ac:dyDescent="0.25">
      <c r="G74" s="26"/>
      <c r="H74" s="26"/>
      <c r="I74" s="26"/>
      <c r="J74" s="26"/>
      <c r="K74" s="26"/>
      <c r="L74" s="26"/>
    </row>
    <row r="75" spans="7:12" x14ac:dyDescent="0.25">
      <c r="G75" s="26"/>
      <c r="H75" s="26"/>
      <c r="I75" s="26"/>
      <c r="J75" s="26"/>
      <c r="K75" s="26"/>
      <c r="L75" s="26"/>
    </row>
    <row r="76" spans="7:12" x14ac:dyDescent="0.25">
      <c r="G76" s="26"/>
      <c r="H76" s="26"/>
      <c r="I76" s="26"/>
      <c r="J76" s="26"/>
      <c r="K76" s="26"/>
      <c r="L76" s="26"/>
    </row>
    <row r="77" spans="7:12" x14ac:dyDescent="0.25">
      <c r="G77" s="26"/>
      <c r="H77" s="26"/>
      <c r="I77" s="26"/>
      <c r="J77" s="26"/>
      <c r="K77" s="26"/>
      <c r="L77" s="26"/>
    </row>
    <row r="78" spans="7:12" x14ac:dyDescent="0.25">
      <c r="G78" s="26"/>
      <c r="H78" s="26"/>
      <c r="I78" s="26"/>
      <c r="J78" s="26"/>
      <c r="K78" s="26"/>
      <c r="L78" s="26"/>
    </row>
    <row r="79" spans="7:12" x14ac:dyDescent="0.25">
      <c r="G79" s="26"/>
      <c r="H79" s="26"/>
      <c r="I79" s="26"/>
      <c r="J79" s="26"/>
      <c r="K79" s="26"/>
      <c r="L79" s="26"/>
    </row>
    <row r="80" spans="7:12" x14ac:dyDescent="0.25">
      <c r="G80" s="26"/>
      <c r="H80" s="26"/>
      <c r="I80" s="26"/>
      <c r="J80" s="26"/>
      <c r="K80" s="26"/>
      <c r="L80" s="26"/>
    </row>
    <row r="81" spans="7:12" x14ac:dyDescent="0.25">
      <c r="G81" s="26"/>
      <c r="H81" s="26"/>
      <c r="I81" s="26"/>
      <c r="J81" s="26"/>
      <c r="K81" s="26"/>
      <c r="L81" s="26"/>
    </row>
    <row r="82" spans="7:12" x14ac:dyDescent="0.25">
      <c r="G82" s="26"/>
      <c r="H82" s="26"/>
      <c r="I82" s="26"/>
      <c r="J82" s="26"/>
      <c r="K82" s="26"/>
      <c r="L82" s="26"/>
    </row>
    <row r="83" spans="7:12" x14ac:dyDescent="0.25">
      <c r="G83" s="26"/>
      <c r="H83" s="26"/>
      <c r="I83" s="26"/>
      <c r="J83" s="26"/>
      <c r="K83" s="26"/>
      <c r="L83" s="26"/>
    </row>
    <row r="84" spans="7:12" x14ac:dyDescent="0.25">
      <c r="G84" s="26"/>
      <c r="H84" s="26"/>
      <c r="I84" s="26"/>
      <c r="J84" s="26"/>
      <c r="K84" s="26"/>
      <c r="L84" s="26"/>
    </row>
    <row r="85" spans="7:12" x14ac:dyDescent="0.25">
      <c r="G85" s="26"/>
      <c r="H85" s="26"/>
      <c r="I85" s="26"/>
      <c r="J85" s="26"/>
      <c r="K85" s="26"/>
      <c r="L85" s="26"/>
    </row>
    <row r="86" spans="7:12" x14ac:dyDescent="0.25">
      <c r="G86" s="26"/>
      <c r="H86" s="26"/>
      <c r="I86" s="26"/>
      <c r="J86" s="26"/>
      <c r="K86" s="26"/>
      <c r="L86" s="26"/>
    </row>
    <row r="87" spans="7:12" x14ac:dyDescent="0.25">
      <c r="G87" s="26"/>
      <c r="H87" s="26"/>
      <c r="I87" s="26"/>
      <c r="J87" s="26"/>
      <c r="K87" s="26"/>
      <c r="L87" s="26"/>
    </row>
    <row r="88" spans="7:12" x14ac:dyDescent="0.25">
      <c r="G88" s="26"/>
      <c r="H88" s="26"/>
      <c r="I88" s="26"/>
      <c r="J88" s="26"/>
      <c r="K88" s="26"/>
      <c r="L88" s="26"/>
    </row>
    <row r="89" spans="7:12" x14ac:dyDescent="0.25">
      <c r="G89" s="26"/>
      <c r="H89" s="26"/>
      <c r="I89" s="26"/>
      <c r="J89" s="26"/>
      <c r="K89" s="26"/>
      <c r="L89" s="26"/>
    </row>
    <row r="90" spans="7:12" x14ac:dyDescent="0.25">
      <c r="G90" s="26"/>
      <c r="H90" s="26"/>
      <c r="I90" s="26"/>
      <c r="J90" s="26"/>
      <c r="K90" s="26"/>
      <c r="L90" s="26"/>
    </row>
    <row r="91" spans="7:12" x14ac:dyDescent="0.25">
      <c r="G91" s="26"/>
      <c r="H91" s="26"/>
      <c r="I91" s="26"/>
      <c r="J91" s="26"/>
      <c r="K91" s="26"/>
      <c r="L91" s="26"/>
    </row>
    <row r="92" spans="7:12" x14ac:dyDescent="0.25">
      <c r="G92" s="26"/>
      <c r="H92" s="26"/>
      <c r="I92" s="26"/>
      <c r="J92" s="26"/>
      <c r="K92" s="26"/>
      <c r="L92" s="26"/>
    </row>
    <row r="93" spans="7:12" x14ac:dyDescent="0.25">
      <c r="G93" s="26"/>
      <c r="H93" s="26"/>
      <c r="I93" s="26"/>
      <c r="J93" s="26"/>
      <c r="K93" s="26"/>
      <c r="L93" s="26"/>
    </row>
    <row r="94" spans="7:12" x14ac:dyDescent="0.25">
      <c r="G94" s="26"/>
      <c r="H94" s="26"/>
      <c r="I94" s="26"/>
      <c r="J94" s="26"/>
      <c r="K94" s="26"/>
      <c r="L94" s="26"/>
    </row>
    <row r="95" spans="7:12" x14ac:dyDescent="0.25">
      <c r="G95" s="26"/>
      <c r="H95" s="26"/>
      <c r="I95" s="26"/>
      <c r="J95" s="26"/>
      <c r="K95" s="26"/>
      <c r="L95" s="26"/>
    </row>
    <row r="96" spans="7:12" x14ac:dyDescent="0.25">
      <c r="G96" s="26"/>
      <c r="H96" s="26"/>
      <c r="I96" s="26"/>
      <c r="J96" s="26"/>
      <c r="K96" s="26"/>
      <c r="L96" s="26"/>
    </row>
    <row r="97" spans="7:12" x14ac:dyDescent="0.25">
      <c r="G97" s="26"/>
      <c r="H97" s="26"/>
      <c r="I97" s="26"/>
      <c r="J97" s="26"/>
      <c r="K97" s="26"/>
      <c r="L97" s="26"/>
    </row>
    <row r="98" spans="7:12" x14ac:dyDescent="0.25">
      <c r="G98" s="26"/>
      <c r="H98" s="26"/>
      <c r="I98" s="26"/>
      <c r="J98" s="26"/>
      <c r="K98" s="26"/>
      <c r="L98" s="26"/>
    </row>
    <row r="99" spans="7:12" x14ac:dyDescent="0.25">
      <c r="G99" s="26"/>
      <c r="H99" s="26"/>
      <c r="I99" s="26"/>
      <c r="J99" s="26"/>
      <c r="K99" s="26"/>
      <c r="L99" s="26"/>
    </row>
    <row r="100" spans="7:12" x14ac:dyDescent="0.25">
      <c r="G100" s="26"/>
      <c r="H100" s="26"/>
      <c r="I100" s="26"/>
      <c r="J100" s="26"/>
      <c r="K100" s="26"/>
      <c r="L100" s="26"/>
    </row>
    <row r="101" spans="7:12" x14ac:dyDescent="0.25">
      <c r="G101" s="26"/>
      <c r="H101" s="26"/>
      <c r="I101" s="26"/>
      <c r="J101" s="26"/>
      <c r="K101" s="26"/>
      <c r="L101" s="26"/>
    </row>
    <row r="102" spans="7:12" x14ac:dyDescent="0.25">
      <c r="G102" s="26"/>
      <c r="H102" s="26"/>
      <c r="I102" s="26"/>
      <c r="J102" s="26"/>
      <c r="K102" s="26"/>
      <c r="L102" s="26"/>
    </row>
    <row r="103" spans="7:12" x14ac:dyDescent="0.25">
      <c r="G103" s="26"/>
      <c r="H103" s="26"/>
      <c r="I103" s="26"/>
      <c r="J103" s="26"/>
      <c r="K103" s="26"/>
      <c r="L103" s="26"/>
    </row>
    <row r="104" spans="7:12" x14ac:dyDescent="0.25">
      <c r="G104" s="26"/>
      <c r="H104" s="26"/>
      <c r="I104" s="26"/>
      <c r="J104" s="26"/>
      <c r="K104" s="26"/>
      <c r="L104" s="26"/>
    </row>
    <row r="105" spans="7:12" x14ac:dyDescent="0.25">
      <c r="G105" s="26"/>
      <c r="H105" s="26"/>
      <c r="I105" s="26"/>
      <c r="J105" s="26"/>
      <c r="K105" s="26"/>
      <c r="L105" s="26"/>
    </row>
    <row r="106" spans="7:12" x14ac:dyDescent="0.25">
      <c r="G106" s="26"/>
      <c r="H106" s="26"/>
      <c r="I106" s="26"/>
      <c r="J106" s="26"/>
      <c r="K106" s="26"/>
      <c r="L106" s="26"/>
    </row>
    <row r="107" spans="7:12" x14ac:dyDescent="0.25">
      <c r="G107" s="26"/>
      <c r="H107" s="26"/>
      <c r="I107" s="26"/>
      <c r="J107" s="26"/>
      <c r="K107" s="26"/>
      <c r="L107" s="26"/>
    </row>
    <row r="108" spans="7:12" x14ac:dyDescent="0.25">
      <c r="G108" s="26"/>
      <c r="H108" s="26"/>
      <c r="I108" s="26"/>
      <c r="J108" s="26"/>
      <c r="K108" s="26"/>
      <c r="L108" s="26"/>
    </row>
    <row r="109" spans="7:12" x14ac:dyDescent="0.25">
      <c r="G109" s="26"/>
      <c r="H109" s="26"/>
      <c r="I109" s="26"/>
      <c r="J109" s="26"/>
      <c r="K109" s="26"/>
      <c r="L109" s="26"/>
    </row>
    <row r="110" spans="7:12" x14ac:dyDescent="0.25">
      <c r="G110" s="26"/>
      <c r="H110" s="26"/>
      <c r="I110" s="26"/>
      <c r="J110" s="26"/>
      <c r="K110" s="26"/>
      <c r="L110" s="26"/>
    </row>
    <row r="111" spans="7:12" x14ac:dyDescent="0.25">
      <c r="G111" s="26"/>
      <c r="H111" s="26"/>
      <c r="I111" s="26"/>
      <c r="J111" s="26"/>
      <c r="K111" s="26"/>
      <c r="L111" s="26"/>
    </row>
    <row r="112" spans="7:12" x14ac:dyDescent="0.25">
      <c r="G112" s="26"/>
      <c r="H112" s="26"/>
      <c r="I112" s="26"/>
      <c r="J112" s="26"/>
      <c r="K112" s="26"/>
      <c r="L112" s="26"/>
    </row>
    <row r="113" spans="7:12" x14ac:dyDescent="0.25">
      <c r="G113" s="26"/>
      <c r="H113" s="26"/>
      <c r="I113" s="26"/>
      <c r="J113" s="26"/>
      <c r="K113" s="26"/>
      <c r="L113" s="26"/>
    </row>
    <row r="114" spans="7:12" x14ac:dyDescent="0.25">
      <c r="G114" s="26"/>
      <c r="H114" s="26"/>
      <c r="I114" s="26"/>
      <c r="J114" s="26"/>
      <c r="K114" s="26"/>
      <c r="L114" s="26"/>
    </row>
    <row r="115" spans="7:12" x14ac:dyDescent="0.25">
      <c r="G115" s="26"/>
      <c r="H115" s="26"/>
      <c r="I115" s="26"/>
      <c r="J115" s="26"/>
      <c r="K115" s="26"/>
      <c r="L115" s="26"/>
    </row>
    <row r="116" spans="7:12" x14ac:dyDescent="0.25">
      <c r="G116" s="26"/>
      <c r="H116" s="26"/>
      <c r="I116" s="26"/>
      <c r="J116" s="26"/>
      <c r="K116" s="26"/>
      <c r="L116" s="26"/>
    </row>
    <row r="117" spans="7:12" x14ac:dyDescent="0.25">
      <c r="G117" s="26"/>
      <c r="H117" s="26"/>
      <c r="I117" s="26"/>
      <c r="J117" s="26"/>
      <c r="K117" s="26"/>
      <c r="L117" s="26"/>
    </row>
    <row r="118" spans="7:12" x14ac:dyDescent="0.25">
      <c r="G118" s="26"/>
      <c r="H118" s="26"/>
      <c r="I118" s="26"/>
      <c r="J118" s="26"/>
      <c r="K118" s="26"/>
      <c r="L118" s="26"/>
    </row>
    <row r="119" spans="7:12" x14ac:dyDescent="0.25">
      <c r="G119" s="26"/>
      <c r="H119" s="26"/>
      <c r="I119" s="26"/>
      <c r="J119" s="26"/>
      <c r="K119" s="26"/>
      <c r="L119" s="26"/>
    </row>
    <row r="120" spans="7:12" x14ac:dyDescent="0.25">
      <c r="G120" s="26"/>
      <c r="H120" s="26"/>
      <c r="I120" s="26"/>
      <c r="J120" s="26"/>
      <c r="K120" s="26"/>
      <c r="L120" s="26"/>
    </row>
    <row r="121" spans="7:12" x14ac:dyDescent="0.25">
      <c r="G121" s="26"/>
      <c r="H121" s="26"/>
      <c r="I121" s="26"/>
      <c r="J121" s="26"/>
      <c r="K121" s="26"/>
      <c r="L121" s="26"/>
    </row>
    <row r="122" spans="7:12" x14ac:dyDescent="0.25">
      <c r="G122" s="26"/>
      <c r="H122" s="26"/>
      <c r="I122" s="26"/>
      <c r="J122" s="26"/>
      <c r="K122" s="26"/>
      <c r="L122" s="26"/>
    </row>
    <row r="123" spans="7:12" x14ac:dyDescent="0.25">
      <c r="G123" s="26"/>
      <c r="H123" s="26"/>
      <c r="I123" s="26"/>
      <c r="J123" s="26"/>
      <c r="K123" s="26"/>
      <c r="L123" s="26"/>
    </row>
    <row r="124" spans="7:12" x14ac:dyDescent="0.25">
      <c r="G124" s="26"/>
      <c r="H124" s="26"/>
      <c r="I124" s="26"/>
      <c r="J124" s="26"/>
      <c r="K124" s="26"/>
      <c r="L124" s="26"/>
    </row>
    <row r="125" spans="7:12" x14ac:dyDescent="0.25">
      <c r="G125" s="26"/>
      <c r="H125" s="26"/>
      <c r="I125" s="26"/>
      <c r="J125" s="26"/>
      <c r="K125" s="26"/>
      <c r="L125" s="26"/>
    </row>
    <row r="126" spans="7:12" x14ac:dyDescent="0.25">
      <c r="G126" s="26"/>
      <c r="H126" s="26"/>
      <c r="I126" s="26"/>
      <c r="J126" s="26"/>
      <c r="K126" s="26"/>
      <c r="L126" s="26"/>
    </row>
    <row r="127" spans="7:12" x14ac:dyDescent="0.25">
      <c r="G127" s="26"/>
      <c r="H127" s="26"/>
      <c r="I127" s="26"/>
      <c r="J127" s="26"/>
      <c r="K127" s="26"/>
      <c r="L127" s="26"/>
    </row>
    <row r="128" spans="7:12" x14ac:dyDescent="0.25">
      <c r="G128" s="26"/>
      <c r="H128" s="26"/>
      <c r="I128" s="26"/>
      <c r="J128" s="26"/>
      <c r="K128" s="26"/>
      <c r="L128" s="26"/>
    </row>
    <row r="129" spans="7:12" x14ac:dyDescent="0.25">
      <c r="G129" s="26"/>
      <c r="H129" s="26"/>
      <c r="I129" s="26"/>
      <c r="J129" s="26"/>
      <c r="K129" s="26"/>
      <c r="L129" s="26"/>
    </row>
    <row r="130" spans="7:12" x14ac:dyDescent="0.25">
      <c r="G130" s="26"/>
      <c r="H130" s="26"/>
      <c r="I130" s="26"/>
      <c r="J130" s="26"/>
      <c r="K130" s="26"/>
      <c r="L130" s="26"/>
    </row>
    <row r="131" spans="7:12" x14ac:dyDescent="0.25">
      <c r="G131" s="26"/>
      <c r="H131" s="26"/>
      <c r="I131" s="26"/>
      <c r="J131" s="26"/>
      <c r="K131" s="26"/>
      <c r="L131" s="26"/>
    </row>
    <row r="132" spans="7:12" x14ac:dyDescent="0.25">
      <c r="G132" s="26"/>
      <c r="H132" s="26"/>
      <c r="I132" s="26"/>
      <c r="J132" s="26"/>
      <c r="K132" s="26"/>
      <c r="L132" s="26"/>
    </row>
    <row r="133" spans="7:12" x14ac:dyDescent="0.25">
      <c r="G133" s="26"/>
      <c r="H133" s="26"/>
      <c r="I133" s="26"/>
      <c r="J133" s="26"/>
      <c r="K133" s="26"/>
      <c r="L133" s="26"/>
    </row>
    <row r="134" spans="7:12" x14ac:dyDescent="0.25">
      <c r="G134" s="26"/>
      <c r="H134" s="26"/>
      <c r="I134" s="26"/>
      <c r="J134" s="26"/>
      <c r="K134" s="26"/>
      <c r="L134" s="26"/>
    </row>
    <row r="135" spans="7:12" x14ac:dyDescent="0.25">
      <c r="G135" s="26"/>
      <c r="H135" s="26"/>
      <c r="I135" s="26"/>
      <c r="J135" s="26"/>
      <c r="K135" s="26"/>
      <c r="L135" s="26"/>
    </row>
    <row r="136" spans="7:12" x14ac:dyDescent="0.25">
      <c r="G136" s="26"/>
      <c r="H136" s="26"/>
      <c r="I136" s="26"/>
      <c r="J136" s="26"/>
      <c r="K136" s="26"/>
      <c r="L136" s="26"/>
    </row>
    <row r="137" spans="7:12" x14ac:dyDescent="0.25">
      <c r="G137" s="26"/>
      <c r="H137" s="26"/>
      <c r="I137" s="26"/>
      <c r="J137" s="26"/>
      <c r="K137" s="26"/>
      <c r="L137" s="26"/>
    </row>
    <row r="138" spans="7:12" x14ac:dyDescent="0.25">
      <c r="G138" s="26"/>
      <c r="H138" s="26"/>
      <c r="I138" s="26"/>
      <c r="J138" s="26"/>
      <c r="K138" s="26"/>
      <c r="L138" s="26"/>
    </row>
    <row r="139" spans="7:12" x14ac:dyDescent="0.25">
      <c r="G139" s="26"/>
      <c r="H139" s="26"/>
      <c r="I139" s="26"/>
      <c r="J139" s="26"/>
      <c r="K139" s="26"/>
      <c r="L139" s="26"/>
    </row>
    <row r="140" spans="7:12" x14ac:dyDescent="0.25">
      <c r="G140" s="26"/>
      <c r="H140" s="26"/>
      <c r="I140" s="26"/>
      <c r="J140" s="26"/>
      <c r="K140" s="26"/>
      <c r="L140" s="26"/>
    </row>
    <row r="141" spans="7:12" x14ac:dyDescent="0.25">
      <c r="G141" s="26"/>
      <c r="H141" s="26"/>
      <c r="I141" s="26"/>
      <c r="J141" s="26"/>
      <c r="K141" s="26"/>
      <c r="L141" s="26"/>
    </row>
    <row r="142" spans="7:12" x14ac:dyDescent="0.25">
      <c r="G142" s="26"/>
      <c r="H142" s="26"/>
      <c r="I142" s="26"/>
      <c r="J142" s="26"/>
      <c r="K142" s="26"/>
      <c r="L142" s="26"/>
    </row>
    <row r="143" spans="7:12" x14ac:dyDescent="0.25">
      <c r="G143" s="26"/>
      <c r="H143" s="26"/>
      <c r="I143" s="26"/>
      <c r="J143" s="26"/>
      <c r="K143" s="26"/>
      <c r="L143" s="26"/>
    </row>
    <row r="144" spans="7:12" x14ac:dyDescent="0.25">
      <c r="G144" s="26"/>
      <c r="H144" s="26"/>
      <c r="I144" s="26"/>
      <c r="J144" s="26"/>
      <c r="K144" s="26"/>
      <c r="L144" s="26"/>
    </row>
    <row r="145" spans="7:12" x14ac:dyDescent="0.25">
      <c r="G145" s="26"/>
      <c r="H145" s="26"/>
      <c r="I145" s="26"/>
      <c r="J145" s="26"/>
      <c r="K145" s="26"/>
      <c r="L145" s="26"/>
    </row>
    <row r="146" spans="7:12" x14ac:dyDescent="0.25">
      <c r="G146" s="26"/>
      <c r="H146" s="26"/>
      <c r="I146" s="26"/>
      <c r="J146" s="26"/>
      <c r="K146" s="26"/>
      <c r="L146" s="26"/>
    </row>
    <row r="147" spans="7:12" x14ac:dyDescent="0.25">
      <c r="G147" s="26"/>
      <c r="H147" s="26"/>
      <c r="I147" s="26"/>
      <c r="J147" s="26"/>
      <c r="K147" s="26"/>
      <c r="L147" s="26"/>
    </row>
    <row r="148" spans="7:12" x14ac:dyDescent="0.25">
      <c r="G148" s="26"/>
      <c r="H148" s="26"/>
      <c r="I148" s="26"/>
      <c r="J148" s="26"/>
      <c r="K148" s="26"/>
      <c r="L148" s="26"/>
    </row>
    <row r="149" spans="7:12" x14ac:dyDescent="0.25">
      <c r="G149" s="26"/>
      <c r="H149" s="26"/>
      <c r="I149" s="26"/>
      <c r="J149" s="26"/>
      <c r="K149" s="26"/>
      <c r="L149" s="26"/>
    </row>
    <row r="150" spans="7:12" x14ac:dyDescent="0.25">
      <c r="G150" s="26"/>
      <c r="H150" s="26"/>
      <c r="I150" s="26"/>
      <c r="J150" s="26"/>
      <c r="K150" s="26"/>
      <c r="L150" s="26"/>
    </row>
    <row r="151" spans="7:12" x14ac:dyDescent="0.25">
      <c r="G151" s="26"/>
      <c r="H151" s="26"/>
      <c r="I151" s="26"/>
      <c r="J151" s="26"/>
      <c r="K151" s="26"/>
      <c r="L151" s="26"/>
    </row>
    <row r="152" spans="7:12" x14ac:dyDescent="0.25">
      <c r="G152" s="26"/>
      <c r="H152" s="26"/>
      <c r="I152" s="26"/>
      <c r="J152" s="26"/>
      <c r="K152" s="26"/>
      <c r="L152" s="26"/>
    </row>
    <row r="153" spans="7:12" x14ac:dyDescent="0.25">
      <c r="G153" s="26"/>
      <c r="H153" s="26"/>
      <c r="I153" s="26"/>
      <c r="J153" s="26"/>
      <c r="K153" s="26"/>
      <c r="L153" s="26"/>
    </row>
    <row r="154" spans="7:12" x14ac:dyDescent="0.25">
      <c r="G154" s="26"/>
      <c r="H154" s="26"/>
      <c r="I154" s="26"/>
      <c r="J154" s="26"/>
      <c r="K154" s="26"/>
      <c r="L154" s="26"/>
    </row>
    <row r="155" spans="7:12" x14ac:dyDescent="0.25">
      <c r="G155" s="26"/>
      <c r="H155" s="26"/>
      <c r="I155" s="26"/>
      <c r="J155" s="26"/>
      <c r="K155" s="26"/>
      <c r="L155" s="26"/>
    </row>
    <row r="156" spans="7:12" x14ac:dyDescent="0.25">
      <c r="G156" s="26"/>
      <c r="H156" s="26"/>
      <c r="I156" s="26"/>
      <c r="J156" s="26"/>
      <c r="K156" s="26"/>
      <c r="L156" s="26"/>
    </row>
    <row r="157" spans="7:12" x14ac:dyDescent="0.25">
      <c r="G157" s="26"/>
      <c r="H157" s="26"/>
      <c r="I157" s="26"/>
      <c r="J157" s="26"/>
      <c r="K157" s="26"/>
      <c r="L157" s="26"/>
    </row>
    <row r="158" spans="7:12" x14ac:dyDescent="0.25">
      <c r="G158" s="26"/>
      <c r="H158" s="26"/>
      <c r="I158" s="26"/>
      <c r="J158" s="26"/>
      <c r="K158" s="26"/>
      <c r="L158" s="26"/>
    </row>
    <row r="159" spans="7:12" x14ac:dyDescent="0.25">
      <c r="G159" s="26"/>
      <c r="H159" s="26"/>
      <c r="I159" s="26"/>
      <c r="J159" s="26"/>
      <c r="K159" s="26"/>
      <c r="L159" s="26"/>
    </row>
    <row r="160" spans="7:12" x14ac:dyDescent="0.25">
      <c r="G160" s="26"/>
      <c r="H160" s="26"/>
      <c r="I160" s="26"/>
      <c r="J160" s="26"/>
      <c r="K160" s="26"/>
      <c r="L160" s="26"/>
    </row>
    <row r="161" spans="7:12" x14ac:dyDescent="0.25">
      <c r="G161" s="26"/>
      <c r="H161" s="26"/>
      <c r="I161" s="26"/>
      <c r="J161" s="26"/>
      <c r="K161" s="26"/>
      <c r="L161" s="26"/>
    </row>
    <row r="162" spans="7:12" x14ac:dyDescent="0.25">
      <c r="G162" s="26"/>
      <c r="H162" s="26"/>
      <c r="I162" s="26"/>
      <c r="J162" s="26"/>
      <c r="K162" s="26"/>
      <c r="L162" s="26"/>
    </row>
    <row r="163" spans="7:12" x14ac:dyDescent="0.25">
      <c r="G163" s="26"/>
      <c r="H163" s="26"/>
      <c r="I163" s="26"/>
      <c r="J163" s="26"/>
      <c r="K163" s="26"/>
      <c r="L163" s="26"/>
    </row>
    <row r="164" spans="7:12" x14ac:dyDescent="0.25">
      <c r="G164" s="26"/>
      <c r="H164" s="26"/>
      <c r="I164" s="26"/>
      <c r="J164" s="26"/>
      <c r="K164" s="26"/>
      <c r="L164" s="26"/>
    </row>
    <row r="165" spans="7:12" x14ac:dyDescent="0.25">
      <c r="G165" s="26"/>
      <c r="H165" s="26"/>
      <c r="I165" s="26"/>
      <c r="J165" s="26"/>
      <c r="K165" s="26"/>
      <c r="L165" s="26"/>
    </row>
    <row r="166" spans="7:12" x14ac:dyDescent="0.25">
      <c r="G166" s="26"/>
      <c r="H166" s="26"/>
      <c r="I166" s="26"/>
      <c r="J166" s="26"/>
      <c r="K166" s="26"/>
      <c r="L166" s="26"/>
    </row>
    <row r="167" spans="7:12" x14ac:dyDescent="0.25">
      <c r="G167" s="26"/>
      <c r="H167" s="26"/>
      <c r="I167" s="26"/>
      <c r="J167" s="26"/>
      <c r="K167" s="26"/>
      <c r="L167" s="26"/>
    </row>
    <row r="168" spans="7:12" x14ac:dyDescent="0.25">
      <c r="G168" s="26"/>
      <c r="H168" s="26"/>
      <c r="I168" s="26"/>
      <c r="J168" s="26"/>
      <c r="K168" s="26"/>
      <c r="L168" s="26"/>
    </row>
    <row r="169" spans="7:12" x14ac:dyDescent="0.25">
      <c r="G169" s="26"/>
      <c r="H169" s="26"/>
      <c r="I169" s="26"/>
      <c r="J169" s="26"/>
      <c r="K169" s="26"/>
      <c r="L169" s="26"/>
    </row>
    <row r="170" spans="7:12" x14ac:dyDescent="0.25">
      <c r="G170" s="26"/>
      <c r="H170" s="26"/>
      <c r="I170" s="26"/>
      <c r="J170" s="26"/>
      <c r="K170" s="26"/>
      <c r="L170" s="26"/>
    </row>
    <row r="171" spans="7:12" x14ac:dyDescent="0.25">
      <c r="G171" s="26"/>
      <c r="H171" s="26"/>
      <c r="I171" s="26"/>
      <c r="J171" s="26"/>
      <c r="K171" s="26"/>
      <c r="L171" s="26"/>
    </row>
    <row r="172" spans="7:12" x14ac:dyDescent="0.25">
      <c r="G172" s="26"/>
      <c r="H172" s="26"/>
      <c r="I172" s="26"/>
      <c r="J172" s="26"/>
      <c r="K172" s="26"/>
      <c r="L172" s="26"/>
    </row>
    <row r="173" spans="7:12" x14ac:dyDescent="0.25">
      <c r="G173" s="26"/>
      <c r="H173" s="26"/>
      <c r="I173" s="26"/>
      <c r="J173" s="26"/>
      <c r="K173" s="26"/>
      <c r="L173" s="26"/>
    </row>
    <row r="174" spans="7:12" x14ac:dyDescent="0.25">
      <c r="G174" s="26"/>
      <c r="H174" s="26"/>
      <c r="I174" s="26"/>
      <c r="J174" s="26"/>
      <c r="K174" s="26"/>
      <c r="L174" s="26"/>
    </row>
    <row r="175" spans="7:12" x14ac:dyDescent="0.25">
      <c r="G175" s="26"/>
      <c r="H175" s="26"/>
      <c r="I175" s="26"/>
      <c r="J175" s="26"/>
      <c r="K175" s="26"/>
      <c r="L175" s="26"/>
    </row>
    <row r="176" spans="7:12" x14ac:dyDescent="0.25">
      <c r="G176" s="26"/>
      <c r="H176" s="26"/>
      <c r="I176" s="26"/>
      <c r="J176" s="26"/>
      <c r="K176" s="26"/>
      <c r="L176" s="26"/>
    </row>
    <row r="177" spans="7:12" x14ac:dyDescent="0.25">
      <c r="G177" s="26"/>
      <c r="H177" s="26"/>
      <c r="I177" s="26"/>
      <c r="J177" s="26"/>
      <c r="K177" s="26"/>
      <c r="L177" s="26"/>
    </row>
    <row r="178" spans="7:12" x14ac:dyDescent="0.25">
      <c r="G178" s="26"/>
      <c r="H178" s="26"/>
      <c r="I178" s="26"/>
      <c r="J178" s="26"/>
      <c r="K178" s="26"/>
      <c r="L178" s="26"/>
    </row>
    <row r="179" spans="7:12" x14ac:dyDescent="0.25">
      <c r="G179" s="26"/>
      <c r="H179" s="26"/>
      <c r="I179" s="26"/>
      <c r="J179" s="26"/>
      <c r="K179" s="26"/>
      <c r="L179" s="26"/>
    </row>
    <row r="180" spans="7:12" x14ac:dyDescent="0.25">
      <c r="G180" s="26"/>
      <c r="H180" s="26"/>
      <c r="I180" s="26"/>
      <c r="J180" s="26"/>
      <c r="K180" s="26"/>
      <c r="L180" s="26"/>
    </row>
    <row r="181" spans="7:12" x14ac:dyDescent="0.25">
      <c r="G181" s="26"/>
      <c r="H181" s="26"/>
      <c r="I181" s="26"/>
      <c r="J181" s="26"/>
      <c r="K181" s="26"/>
      <c r="L181" s="26"/>
    </row>
    <row r="182" spans="7:12" x14ac:dyDescent="0.25">
      <c r="G182" s="26"/>
      <c r="H182" s="26"/>
      <c r="I182" s="26"/>
      <c r="J182" s="26"/>
      <c r="K182" s="26"/>
      <c r="L182" s="26"/>
    </row>
    <row r="183" spans="7:12" x14ac:dyDescent="0.25">
      <c r="G183" s="26"/>
      <c r="H183" s="26"/>
      <c r="I183" s="26"/>
      <c r="J183" s="26"/>
      <c r="K183" s="26"/>
      <c r="L183" s="26"/>
    </row>
    <row r="184" spans="7:12" x14ac:dyDescent="0.25">
      <c r="G184" s="26"/>
      <c r="H184" s="26"/>
      <c r="I184" s="26"/>
      <c r="J184" s="26"/>
      <c r="K184" s="26"/>
      <c r="L184" s="26"/>
    </row>
    <row r="185" spans="7:12" x14ac:dyDescent="0.25">
      <c r="G185" s="26"/>
      <c r="H185" s="26"/>
      <c r="I185" s="26"/>
      <c r="J185" s="26"/>
      <c r="K185" s="26"/>
      <c r="L185" s="26"/>
    </row>
    <row r="186" spans="7:12" x14ac:dyDescent="0.25">
      <c r="G186" s="26"/>
      <c r="H186" s="26"/>
      <c r="I186" s="26"/>
      <c r="J186" s="26"/>
      <c r="K186" s="26"/>
      <c r="L186" s="26"/>
    </row>
    <row r="187" spans="7:12" x14ac:dyDescent="0.25">
      <c r="G187" s="26"/>
      <c r="H187" s="26"/>
      <c r="I187" s="26"/>
      <c r="J187" s="26"/>
      <c r="K187" s="26"/>
      <c r="L187" s="26"/>
    </row>
    <row r="188" spans="7:12" x14ac:dyDescent="0.25">
      <c r="G188" s="26"/>
      <c r="H188" s="26"/>
      <c r="I188" s="26"/>
      <c r="J188" s="26"/>
      <c r="K188" s="26"/>
      <c r="L188" s="26"/>
    </row>
    <row r="189" spans="7:12" x14ac:dyDescent="0.25">
      <c r="G189" s="26"/>
      <c r="H189" s="26"/>
      <c r="I189" s="26"/>
      <c r="J189" s="26"/>
      <c r="K189" s="26"/>
      <c r="L189" s="26"/>
    </row>
    <row r="190" spans="7:12" x14ac:dyDescent="0.25">
      <c r="G190" s="26"/>
      <c r="H190" s="26"/>
      <c r="I190" s="26"/>
      <c r="J190" s="26"/>
      <c r="K190" s="26"/>
      <c r="L190" s="26"/>
    </row>
    <row r="191" spans="7:12" x14ac:dyDescent="0.25">
      <c r="G191" s="26"/>
      <c r="H191" s="26"/>
      <c r="I191" s="26"/>
      <c r="J191" s="26"/>
      <c r="K191" s="26"/>
      <c r="L191" s="26"/>
    </row>
    <row r="192" spans="7:12" x14ac:dyDescent="0.25">
      <c r="G192" s="26"/>
      <c r="H192" s="26"/>
      <c r="I192" s="26"/>
      <c r="J192" s="26"/>
      <c r="K192" s="26"/>
      <c r="L192" s="26"/>
    </row>
    <row r="193" spans="7:12" x14ac:dyDescent="0.25">
      <c r="G193" s="26"/>
      <c r="H193" s="26"/>
      <c r="I193" s="26"/>
      <c r="J193" s="26"/>
      <c r="K193" s="26"/>
      <c r="L193" s="26"/>
    </row>
    <row r="194" spans="7:12" x14ac:dyDescent="0.25">
      <c r="G194" s="26"/>
      <c r="H194" s="26"/>
      <c r="I194" s="26"/>
      <c r="J194" s="26"/>
      <c r="K194" s="26"/>
      <c r="L194" s="26"/>
    </row>
    <row r="195" spans="7:12" x14ac:dyDescent="0.25">
      <c r="G195" s="26"/>
      <c r="H195" s="26"/>
      <c r="I195" s="26"/>
      <c r="J195" s="26"/>
      <c r="K195" s="26"/>
      <c r="L195" s="26"/>
    </row>
    <row r="196" spans="7:12" x14ac:dyDescent="0.25">
      <c r="G196" s="26"/>
      <c r="H196" s="26"/>
      <c r="I196" s="26"/>
      <c r="J196" s="26"/>
      <c r="K196" s="26"/>
      <c r="L196" s="26"/>
    </row>
    <row r="197" spans="7:12" x14ac:dyDescent="0.25">
      <c r="G197" s="26"/>
      <c r="H197" s="26"/>
      <c r="I197" s="26"/>
      <c r="J197" s="26"/>
      <c r="K197" s="26"/>
      <c r="L197" s="26"/>
    </row>
    <row r="198" spans="7:12" x14ac:dyDescent="0.25">
      <c r="G198" s="26"/>
      <c r="H198" s="26"/>
      <c r="I198" s="26"/>
      <c r="J198" s="26"/>
      <c r="K198" s="26"/>
      <c r="L198" s="26"/>
    </row>
    <row r="199" spans="7:12" x14ac:dyDescent="0.25">
      <c r="G199" s="26"/>
      <c r="H199" s="26"/>
      <c r="I199" s="26"/>
      <c r="J199" s="26"/>
      <c r="K199" s="26"/>
      <c r="L199" s="26"/>
    </row>
    <row r="200" spans="7:12" x14ac:dyDescent="0.25">
      <c r="G200" s="26"/>
      <c r="H200" s="26"/>
      <c r="I200" s="26"/>
      <c r="J200" s="26"/>
      <c r="K200" s="26"/>
      <c r="L200" s="26"/>
    </row>
    <row r="201" spans="7:12" x14ac:dyDescent="0.25">
      <c r="G201" s="26"/>
      <c r="H201" s="26"/>
      <c r="I201" s="26"/>
      <c r="J201" s="26"/>
      <c r="K201" s="26"/>
      <c r="L201" s="26"/>
    </row>
    <row r="202" spans="7:12" x14ac:dyDescent="0.25">
      <c r="G202" s="26"/>
      <c r="H202" s="26"/>
      <c r="I202" s="26"/>
      <c r="J202" s="26"/>
      <c r="K202" s="26"/>
      <c r="L202" s="26"/>
    </row>
    <row r="203" spans="7:12" x14ac:dyDescent="0.25">
      <c r="G203" s="26"/>
      <c r="H203" s="26"/>
      <c r="I203" s="26"/>
      <c r="J203" s="26"/>
      <c r="K203" s="26"/>
      <c r="L203" s="26"/>
    </row>
    <row r="204" spans="7:12" x14ac:dyDescent="0.25">
      <c r="G204" s="26"/>
      <c r="H204" s="26"/>
      <c r="I204" s="26"/>
      <c r="J204" s="26"/>
      <c r="K204" s="26"/>
      <c r="L204" s="26"/>
    </row>
    <row r="205" spans="7:12" x14ac:dyDescent="0.25">
      <c r="G205" s="26"/>
      <c r="H205" s="26"/>
      <c r="I205" s="26"/>
      <c r="J205" s="26"/>
      <c r="K205" s="26"/>
      <c r="L205" s="26"/>
    </row>
    <row r="206" spans="7:12" x14ac:dyDescent="0.25">
      <c r="G206" s="26"/>
      <c r="H206" s="26"/>
      <c r="I206" s="26"/>
      <c r="J206" s="26"/>
      <c r="K206" s="26"/>
      <c r="L206" s="26"/>
    </row>
    <row r="207" spans="7:12" x14ac:dyDescent="0.25">
      <c r="G207" s="26"/>
      <c r="H207" s="26"/>
      <c r="I207" s="26"/>
      <c r="J207" s="26"/>
      <c r="K207" s="26"/>
      <c r="L207" s="26"/>
    </row>
    <row r="208" spans="7:12" x14ac:dyDescent="0.25">
      <c r="G208" s="26"/>
      <c r="H208" s="26"/>
      <c r="I208" s="26"/>
      <c r="J208" s="26"/>
      <c r="K208" s="26"/>
      <c r="L208" s="26"/>
    </row>
    <row r="209" spans="7:12" x14ac:dyDescent="0.25">
      <c r="G209" s="26"/>
      <c r="H209" s="26"/>
      <c r="I209" s="26"/>
      <c r="J209" s="26"/>
      <c r="K209" s="26"/>
      <c r="L209" s="26"/>
    </row>
    <row r="210" spans="7:12" x14ac:dyDescent="0.25">
      <c r="G210" s="26"/>
      <c r="H210" s="26"/>
      <c r="I210" s="26"/>
      <c r="J210" s="26"/>
      <c r="K210" s="26"/>
      <c r="L210" s="26"/>
    </row>
    <row r="211" spans="7:12" x14ac:dyDescent="0.25">
      <c r="G211" s="26"/>
      <c r="H211" s="26"/>
      <c r="I211" s="26"/>
      <c r="J211" s="26"/>
      <c r="K211" s="26"/>
      <c r="L211" s="26"/>
    </row>
    <row r="212" spans="7:12" x14ac:dyDescent="0.25">
      <c r="G212" s="26"/>
      <c r="H212" s="26"/>
      <c r="I212" s="26"/>
      <c r="J212" s="26"/>
      <c r="K212" s="26"/>
      <c r="L212" s="26"/>
    </row>
    <row r="213" spans="7:12" x14ac:dyDescent="0.25">
      <c r="G213" s="26"/>
      <c r="H213" s="26"/>
      <c r="I213" s="26"/>
      <c r="J213" s="26"/>
      <c r="K213" s="26"/>
      <c r="L213" s="26"/>
    </row>
    <row r="214" spans="7:12" x14ac:dyDescent="0.25">
      <c r="G214" s="26"/>
      <c r="H214" s="26"/>
      <c r="I214" s="26"/>
      <c r="J214" s="26"/>
      <c r="K214" s="26"/>
      <c r="L214" s="26"/>
    </row>
    <row r="215" spans="7:12" x14ac:dyDescent="0.25">
      <c r="G215" s="26"/>
      <c r="H215" s="26"/>
      <c r="I215" s="26"/>
      <c r="J215" s="26"/>
      <c r="K215" s="26"/>
      <c r="L215" s="26"/>
    </row>
    <row r="216" spans="7:12" x14ac:dyDescent="0.25">
      <c r="G216" s="26"/>
      <c r="H216" s="26"/>
      <c r="I216" s="26"/>
      <c r="J216" s="26"/>
      <c r="K216" s="26"/>
      <c r="L216" s="26"/>
    </row>
    <row r="217" spans="7:12" x14ac:dyDescent="0.25">
      <c r="G217" s="26"/>
      <c r="H217" s="26"/>
      <c r="I217" s="26"/>
      <c r="J217" s="26"/>
      <c r="K217" s="26"/>
      <c r="L217" s="26"/>
    </row>
    <row r="218" spans="7:12" x14ac:dyDescent="0.25">
      <c r="G218" s="26"/>
      <c r="H218" s="26"/>
      <c r="I218" s="26"/>
      <c r="J218" s="26"/>
      <c r="K218" s="26"/>
      <c r="L218" s="26"/>
    </row>
    <row r="219" spans="7:12" x14ac:dyDescent="0.25">
      <c r="G219" s="26"/>
      <c r="H219" s="26"/>
      <c r="I219" s="26"/>
      <c r="J219" s="26"/>
      <c r="K219" s="26"/>
      <c r="L219" s="26"/>
    </row>
    <row r="220" spans="7:12" x14ac:dyDescent="0.25">
      <c r="G220" s="26"/>
      <c r="H220" s="26"/>
      <c r="I220" s="26"/>
      <c r="J220" s="26"/>
      <c r="K220" s="26"/>
      <c r="L220" s="26"/>
    </row>
    <row r="221" spans="7:12" x14ac:dyDescent="0.25">
      <c r="G221" s="26"/>
      <c r="H221" s="26"/>
      <c r="I221" s="26"/>
      <c r="J221" s="26"/>
      <c r="K221" s="26"/>
      <c r="L221" s="26"/>
    </row>
    <row r="222" spans="7:12" x14ac:dyDescent="0.25">
      <c r="G222" s="26"/>
      <c r="H222" s="26"/>
      <c r="I222" s="26"/>
      <c r="J222" s="26"/>
      <c r="K222" s="26"/>
      <c r="L222" s="26"/>
    </row>
    <row r="223" spans="7:12" x14ac:dyDescent="0.25">
      <c r="G223" s="26"/>
      <c r="H223" s="26"/>
      <c r="I223" s="26"/>
      <c r="J223" s="26"/>
      <c r="K223" s="26"/>
      <c r="L223" s="26"/>
    </row>
    <row r="224" spans="7:12" x14ac:dyDescent="0.25">
      <c r="G224" s="26"/>
      <c r="H224" s="26"/>
      <c r="I224" s="26"/>
      <c r="J224" s="26"/>
      <c r="K224" s="26"/>
      <c r="L224" s="26"/>
    </row>
    <row r="225" spans="7:12" x14ac:dyDescent="0.25">
      <c r="G225" s="26"/>
      <c r="H225" s="26"/>
      <c r="I225" s="26"/>
      <c r="J225" s="26"/>
      <c r="K225" s="26"/>
      <c r="L225" s="26"/>
    </row>
    <row r="226" spans="7:12" x14ac:dyDescent="0.25">
      <c r="G226" s="26"/>
      <c r="H226" s="26"/>
      <c r="I226" s="26"/>
      <c r="J226" s="26"/>
      <c r="K226" s="26"/>
      <c r="L226" s="26"/>
    </row>
    <row r="227" spans="7:12" x14ac:dyDescent="0.25">
      <c r="G227" s="26"/>
      <c r="H227" s="26"/>
      <c r="I227" s="26"/>
      <c r="J227" s="26"/>
      <c r="K227" s="26"/>
      <c r="L227" s="26"/>
    </row>
    <row r="228" spans="7:12" x14ac:dyDescent="0.25">
      <c r="G228" s="26"/>
      <c r="H228" s="26"/>
      <c r="I228" s="26"/>
      <c r="J228" s="26"/>
      <c r="K228" s="26"/>
      <c r="L228" s="26"/>
    </row>
    <row r="229" spans="7:12" x14ac:dyDescent="0.25">
      <c r="G229" s="26"/>
      <c r="H229" s="26"/>
      <c r="I229" s="26"/>
      <c r="J229" s="26"/>
      <c r="K229" s="26"/>
      <c r="L229" s="26"/>
    </row>
    <row r="230" spans="7:12" x14ac:dyDescent="0.25">
      <c r="G230" s="26"/>
      <c r="H230" s="26"/>
      <c r="I230" s="26"/>
      <c r="J230" s="26"/>
      <c r="K230" s="26"/>
      <c r="L230" s="26"/>
    </row>
    <row r="231" spans="7:12" x14ac:dyDescent="0.25">
      <c r="G231" s="26"/>
      <c r="H231" s="26"/>
      <c r="I231" s="26"/>
      <c r="J231" s="26"/>
      <c r="K231" s="26"/>
      <c r="L231" s="26"/>
    </row>
    <row r="232" spans="7:12" x14ac:dyDescent="0.25">
      <c r="G232" s="26"/>
      <c r="H232" s="26"/>
      <c r="I232" s="26"/>
      <c r="J232" s="26"/>
      <c r="K232" s="26"/>
      <c r="L232" s="26"/>
    </row>
    <row r="233" spans="7:12" x14ac:dyDescent="0.25">
      <c r="G233" s="26"/>
      <c r="H233" s="26"/>
      <c r="I233" s="26"/>
      <c r="J233" s="26"/>
      <c r="K233" s="26"/>
      <c r="L233" s="26"/>
    </row>
    <row r="234" spans="7:12" x14ac:dyDescent="0.25">
      <c r="G234" s="26"/>
      <c r="H234" s="26"/>
      <c r="I234" s="26"/>
      <c r="J234" s="26"/>
      <c r="K234" s="26"/>
      <c r="L234" s="26"/>
    </row>
    <row r="235" spans="7:12" x14ac:dyDescent="0.25">
      <c r="G235" s="26"/>
      <c r="H235" s="26"/>
      <c r="I235" s="26"/>
      <c r="J235" s="26"/>
      <c r="K235" s="26"/>
      <c r="L235" s="26"/>
    </row>
    <row r="236" spans="7:12" x14ac:dyDescent="0.25">
      <c r="G236" s="26"/>
      <c r="H236" s="26"/>
      <c r="I236" s="26"/>
      <c r="J236" s="26"/>
      <c r="K236" s="26"/>
      <c r="L236" s="26"/>
    </row>
    <row r="237" spans="7:12" x14ac:dyDescent="0.25">
      <c r="G237" s="26"/>
      <c r="H237" s="26"/>
      <c r="I237" s="26"/>
      <c r="J237" s="26"/>
      <c r="K237" s="26"/>
      <c r="L237" s="26"/>
    </row>
    <row r="238" spans="7:12" x14ac:dyDescent="0.25">
      <c r="G238" s="26"/>
      <c r="H238" s="26"/>
      <c r="I238" s="26"/>
      <c r="J238" s="26"/>
      <c r="K238" s="26"/>
      <c r="L238" s="26"/>
    </row>
    <row r="239" spans="7:12" x14ac:dyDescent="0.25">
      <c r="G239" s="26"/>
      <c r="H239" s="26"/>
      <c r="I239" s="26"/>
      <c r="J239" s="26"/>
      <c r="K239" s="26"/>
      <c r="L239" s="26"/>
    </row>
    <row r="240" spans="7:12" x14ac:dyDescent="0.25">
      <c r="G240" s="26"/>
      <c r="H240" s="26"/>
      <c r="I240" s="26"/>
      <c r="J240" s="26"/>
      <c r="K240" s="26"/>
      <c r="L240" s="26"/>
    </row>
    <row r="241" spans="7:12" x14ac:dyDescent="0.25">
      <c r="G241" s="26"/>
      <c r="H241" s="26"/>
      <c r="I241" s="26"/>
      <c r="J241" s="26"/>
      <c r="K241" s="26"/>
      <c r="L241" s="26"/>
    </row>
    <row r="242" spans="7:12" x14ac:dyDescent="0.25">
      <c r="G242" s="26"/>
      <c r="H242" s="26"/>
      <c r="I242" s="26"/>
      <c r="J242" s="26"/>
      <c r="K242" s="26"/>
      <c r="L242" s="26"/>
    </row>
    <row r="243" spans="7:12" x14ac:dyDescent="0.25">
      <c r="G243" s="26"/>
      <c r="H243" s="26"/>
      <c r="I243" s="26"/>
      <c r="J243" s="26"/>
      <c r="K243" s="26"/>
      <c r="L243" s="26"/>
    </row>
    <row r="244" spans="7:12" x14ac:dyDescent="0.25">
      <c r="G244" s="26"/>
      <c r="H244" s="26"/>
      <c r="I244" s="26"/>
      <c r="J244" s="26"/>
      <c r="K244" s="26"/>
      <c r="L244" s="26"/>
    </row>
    <row r="245" spans="7:12" x14ac:dyDescent="0.25">
      <c r="G245" s="26"/>
      <c r="H245" s="26"/>
      <c r="I245" s="26"/>
      <c r="J245" s="26"/>
      <c r="K245" s="26"/>
      <c r="L245" s="26"/>
    </row>
    <row r="246" spans="7:12" x14ac:dyDescent="0.25">
      <c r="G246" s="26"/>
      <c r="H246" s="26"/>
      <c r="I246" s="26"/>
      <c r="J246" s="26"/>
      <c r="K246" s="26"/>
      <c r="L246" s="26"/>
    </row>
    <row r="247" spans="7:12" x14ac:dyDescent="0.25">
      <c r="G247" s="26"/>
      <c r="H247" s="26"/>
      <c r="I247" s="26"/>
      <c r="J247" s="26"/>
      <c r="K247" s="26"/>
      <c r="L247" s="26"/>
    </row>
    <row r="248" spans="7:12" x14ac:dyDescent="0.25">
      <c r="G248" s="26"/>
      <c r="H248" s="26"/>
      <c r="I248" s="26"/>
      <c r="J248" s="26"/>
      <c r="K248" s="26"/>
      <c r="L248" s="26"/>
    </row>
    <row r="249" spans="7:12" x14ac:dyDescent="0.25">
      <c r="G249" s="26"/>
      <c r="H249" s="26"/>
      <c r="I249" s="26"/>
      <c r="J249" s="26"/>
      <c r="K249" s="26"/>
      <c r="L249" s="26"/>
    </row>
    <row r="250" spans="7:12" x14ac:dyDescent="0.25">
      <c r="G250" s="26"/>
      <c r="H250" s="26"/>
      <c r="I250" s="26"/>
      <c r="J250" s="26"/>
      <c r="K250" s="26"/>
      <c r="L250" s="26"/>
    </row>
    <row r="251" spans="7:12" x14ac:dyDescent="0.25">
      <c r="G251" s="26"/>
      <c r="H251" s="26"/>
      <c r="I251" s="26"/>
      <c r="J251" s="26"/>
      <c r="K251" s="26"/>
      <c r="L251" s="26"/>
    </row>
    <row r="252" spans="7:12" x14ac:dyDescent="0.25">
      <c r="G252" s="26"/>
      <c r="H252" s="26"/>
      <c r="I252" s="26"/>
      <c r="J252" s="26"/>
      <c r="K252" s="26"/>
      <c r="L252" s="26"/>
    </row>
    <row r="253" spans="7:12" x14ac:dyDescent="0.25">
      <c r="G253" s="26"/>
      <c r="H253" s="26"/>
      <c r="I253" s="26"/>
      <c r="J253" s="26"/>
      <c r="K253" s="26"/>
      <c r="L253" s="26"/>
    </row>
    <row r="254" spans="7:12" x14ac:dyDescent="0.25">
      <c r="G254" s="26"/>
      <c r="H254" s="26"/>
      <c r="I254" s="26"/>
      <c r="J254" s="26"/>
      <c r="K254" s="26"/>
      <c r="L254" s="26"/>
    </row>
    <row r="255" spans="7:12" x14ac:dyDescent="0.25">
      <c r="G255" s="26"/>
      <c r="H255" s="26"/>
      <c r="I255" s="26"/>
      <c r="J255" s="26"/>
      <c r="K255" s="26"/>
      <c r="L255" s="26"/>
    </row>
    <row r="256" spans="7:12" x14ac:dyDescent="0.25">
      <c r="G256" s="26"/>
      <c r="H256" s="26"/>
      <c r="I256" s="26"/>
      <c r="J256" s="26"/>
      <c r="K256" s="26"/>
      <c r="L256" s="26"/>
    </row>
    <row r="257" spans="7:12" x14ac:dyDescent="0.25">
      <c r="G257" s="26"/>
      <c r="H257" s="26"/>
      <c r="I257" s="26"/>
      <c r="J257" s="26"/>
      <c r="K257" s="26"/>
      <c r="L257" s="26"/>
    </row>
    <row r="258" spans="7:12" x14ac:dyDescent="0.25">
      <c r="G258" s="26"/>
      <c r="H258" s="26"/>
      <c r="I258" s="26"/>
      <c r="J258" s="26"/>
      <c r="K258" s="26"/>
      <c r="L258" s="26"/>
    </row>
    <row r="259" spans="7:12" x14ac:dyDescent="0.25">
      <c r="G259" s="26"/>
      <c r="H259" s="26"/>
      <c r="I259" s="26"/>
      <c r="J259" s="26"/>
      <c r="K259" s="26"/>
      <c r="L259" s="26"/>
    </row>
    <row r="260" spans="7:12" x14ac:dyDescent="0.25">
      <c r="G260" s="26"/>
      <c r="H260" s="26"/>
      <c r="I260" s="26"/>
      <c r="J260" s="26"/>
      <c r="K260" s="26"/>
      <c r="L260" s="26"/>
    </row>
    <row r="261" spans="7:12" x14ac:dyDescent="0.25">
      <c r="G261" s="26"/>
      <c r="H261" s="26"/>
      <c r="I261" s="26"/>
      <c r="J261" s="26"/>
      <c r="K261" s="26"/>
      <c r="L261" s="26"/>
    </row>
    <row r="262" spans="7:12" x14ac:dyDescent="0.25">
      <c r="G262" s="26"/>
      <c r="H262" s="26"/>
      <c r="I262" s="26"/>
      <c r="J262" s="26"/>
      <c r="K262" s="26"/>
      <c r="L262" s="26"/>
    </row>
    <row r="263" spans="7:12" x14ac:dyDescent="0.25">
      <c r="G263" s="26"/>
      <c r="H263" s="26"/>
      <c r="I263" s="26"/>
      <c r="J263" s="26"/>
      <c r="K263" s="26"/>
      <c r="L263" s="26"/>
    </row>
    <row r="264" spans="7:12" x14ac:dyDescent="0.25">
      <c r="G264" s="26"/>
      <c r="H264" s="26"/>
      <c r="I264" s="26"/>
      <c r="J264" s="26"/>
      <c r="K264" s="26"/>
      <c r="L264" s="26"/>
    </row>
    <row r="265" spans="7:12" x14ac:dyDescent="0.25">
      <c r="G265" s="26"/>
      <c r="H265" s="26"/>
      <c r="I265" s="26"/>
      <c r="J265" s="26"/>
      <c r="K265" s="26"/>
      <c r="L265" s="26"/>
    </row>
    <row r="266" spans="7:12" x14ac:dyDescent="0.25">
      <c r="G266" s="26"/>
      <c r="H266" s="26"/>
      <c r="I266" s="26"/>
      <c r="J266" s="26"/>
      <c r="K266" s="26"/>
      <c r="L266" s="26"/>
    </row>
    <row r="267" spans="7:12" x14ac:dyDescent="0.25">
      <c r="G267" s="26"/>
      <c r="H267" s="26"/>
      <c r="I267" s="26"/>
      <c r="J267" s="26"/>
      <c r="K267" s="26"/>
      <c r="L267" s="26"/>
    </row>
    <row r="268" spans="7:12" x14ac:dyDescent="0.25">
      <c r="G268" s="26"/>
      <c r="H268" s="26"/>
      <c r="I268" s="26"/>
      <c r="J268" s="26"/>
      <c r="K268" s="26"/>
      <c r="L268" s="26"/>
    </row>
    <row r="269" spans="7:12" x14ac:dyDescent="0.25">
      <c r="G269" s="26"/>
      <c r="H269" s="26"/>
      <c r="I269" s="26"/>
      <c r="J269" s="26"/>
      <c r="K269" s="26"/>
      <c r="L269" s="26"/>
    </row>
    <row r="270" spans="7:12" x14ac:dyDescent="0.25">
      <c r="G270" s="26"/>
      <c r="H270" s="26"/>
      <c r="I270" s="26"/>
      <c r="J270" s="26"/>
      <c r="K270" s="26"/>
      <c r="L270" s="26"/>
    </row>
    <row r="271" spans="7:12" x14ac:dyDescent="0.25">
      <c r="G271" s="26"/>
      <c r="H271" s="26"/>
      <c r="I271" s="26"/>
      <c r="J271" s="26"/>
      <c r="K271" s="26"/>
      <c r="L271" s="26"/>
    </row>
    <row r="272" spans="7:12" x14ac:dyDescent="0.25">
      <c r="G272" s="26"/>
      <c r="H272" s="26"/>
      <c r="I272" s="26"/>
      <c r="J272" s="26"/>
      <c r="K272" s="26"/>
      <c r="L272" s="26"/>
    </row>
    <row r="273" spans="7:12" x14ac:dyDescent="0.25">
      <c r="G273" s="26"/>
      <c r="H273" s="26"/>
      <c r="I273" s="26"/>
      <c r="J273" s="26"/>
      <c r="K273" s="26"/>
      <c r="L273" s="26"/>
    </row>
    <row r="274" spans="7:12" x14ac:dyDescent="0.25">
      <c r="G274" s="26"/>
      <c r="H274" s="26"/>
      <c r="I274" s="26"/>
      <c r="J274" s="26"/>
      <c r="K274" s="26"/>
      <c r="L274" s="26"/>
    </row>
    <row r="275" spans="7:12" x14ac:dyDescent="0.25">
      <c r="G275" s="26"/>
      <c r="H275" s="26"/>
      <c r="I275" s="26"/>
      <c r="J275" s="26"/>
      <c r="K275" s="26"/>
      <c r="L275" s="26"/>
    </row>
    <row r="276" spans="7:12" x14ac:dyDescent="0.25">
      <c r="G276" s="26"/>
      <c r="H276" s="26"/>
      <c r="I276" s="26"/>
      <c r="J276" s="26"/>
      <c r="K276" s="26"/>
      <c r="L276" s="26"/>
    </row>
    <row r="277" spans="7:12" x14ac:dyDescent="0.25">
      <c r="G277" s="26"/>
      <c r="H277" s="26"/>
      <c r="I277" s="26"/>
      <c r="J277" s="26"/>
      <c r="K277" s="26"/>
      <c r="L277" s="26"/>
    </row>
    <row r="278" spans="7:12" x14ac:dyDescent="0.25">
      <c r="G278" s="26"/>
      <c r="H278" s="26"/>
      <c r="I278" s="26"/>
      <c r="J278" s="26"/>
      <c r="K278" s="26"/>
      <c r="L278" s="26"/>
    </row>
    <row r="279" spans="7:12" x14ac:dyDescent="0.25">
      <c r="G279" s="26"/>
      <c r="H279" s="26"/>
      <c r="I279" s="26"/>
      <c r="J279" s="26"/>
      <c r="K279" s="26"/>
      <c r="L279" s="26"/>
    </row>
    <row r="280" spans="7:12" x14ac:dyDescent="0.25">
      <c r="G280" s="26"/>
      <c r="H280" s="26"/>
      <c r="I280" s="26"/>
      <c r="J280" s="26"/>
      <c r="K280" s="26"/>
      <c r="L280" s="26"/>
    </row>
    <row r="281" spans="7:12" x14ac:dyDescent="0.25">
      <c r="G281" s="26"/>
      <c r="H281" s="26"/>
      <c r="I281" s="26"/>
      <c r="J281" s="26"/>
      <c r="K281" s="26"/>
      <c r="L281" s="26"/>
    </row>
    <row r="282" spans="7:12" x14ac:dyDescent="0.25">
      <c r="G282" s="26"/>
      <c r="H282" s="26"/>
      <c r="I282" s="26"/>
      <c r="J282" s="26"/>
      <c r="K282" s="26"/>
      <c r="L282" s="26"/>
    </row>
    <row r="283" spans="7:12" x14ac:dyDescent="0.25">
      <c r="G283" s="26"/>
      <c r="H283" s="26"/>
      <c r="I283" s="26"/>
      <c r="J283" s="26"/>
      <c r="K283" s="26"/>
      <c r="L283" s="26"/>
    </row>
    <row r="284" spans="7:12" x14ac:dyDescent="0.25">
      <c r="G284" s="26"/>
      <c r="H284" s="26"/>
      <c r="I284" s="26"/>
      <c r="J284" s="26"/>
      <c r="K284" s="26"/>
      <c r="L284" s="26"/>
    </row>
    <row r="285" spans="7:12" x14ac:dyDescent="0.25">
      <c r="G285" s="26"/>
      <c r="H285" s="26"/>
      <c r="I285" s="26"/>
      <c r="J285" s="26"/>
      <c r="K285" s="26"/>
      <c r="L285" s="26"/>
    </row>
    <row r="286" spans="7:12" x14ac:dyDescent="0.25">
      <c r="G286" s="26"/>
      <c r="H286" s="26"/>
      <c r="I286" s="26"/>
      <c r="J286" s="26"/>
      <c r="K286" s="26"/>
      <c r="L286" s="26"/>
    </row>
    <row r="287" spans="7:12" x14ac:dyDescent="0.25">
      <c r="G287" s="26"/>
      <c r="H287" s="26"/>
      <c r="I287" s="26"/>
      <c r="J287" s="26"/>
      <c r="K287" s="26"/>
      <c r="L287" s="26"/>
    </row>
    <row r="288" spans="7:12" x14ac:dyDescent="0.25">
      <c r="G288" s="26"/>
      <c r="H288" s="26"/>
      <c r="I288" s="26"/>
      <c r="J288" s="26"/>
      <c r="K288" s="26"/>
      <c r="L288" s="26"/>
    </row>
    <row r="289" spans="7:12" x14ac:dyDescent="0.25">
      <c r="G289" s="26"/>
      <c r="H289" s="26"/>
      <c r="I289" s="26"/>
      <c r="J289" s="26"/>
      <c r="K289" s="26"/>
      <c r="L289" s="26"/>
    </row>
    <row r="290" spans="7:12" x14ac:dyDescent="0.25">
      <c r="G290" s="26"/>
      <c r="H290" s="26"/>
      <c r="I290" s="26"/>
      <c r="J290" s="26"/>
      <c r="K290" s="26"/>
      <c r="L290" s="26"/>
    </row>
    <row r="291" spans="7:12" x14ac:dyDescent="0.25">
      <c r="G291" s="26"/>
      <c r="H291" s="26"/>
      <c r="I291" s="26"/>
      <c r="J291" s="26"/>
      <c r="K291" s="26"/>
      <c r="L291" s="26"/>
    </row>
    <row r="292" spans="7:12" x14ac:dyDescent="0.25">
      <c r="G292" s="26"/>
      <c r="H292" s="26"/>
      <c r="I292" s="26"/>
      <c r="J292" s="26"/>
      <c r="K292" s="26"/>
      <c r="L292" s="26"/>
    </row>
    <row r="293" spans="7:12" x14ac:dyDescent="0.25">
      <c r="G293" s="26"/>
      <c r="H293" s="26"/>
      <c r="I293" s="26"/>
      <c r="J293" s="26"/>
      <c r="K293" s="26"/>
      <c r="L293" s="26"/>
    </row>
    <row r="294" spans="7:12" x14ac:dyDescent="0.25">
      <c r="G294" s="26"/>
      <c r="H294" s="26"/>
      <c r="I294" s="26"/>
      <c r="J294" s="26"/>
      <c r="K294" s="26"/>
      <c r="L294" s="26"/>
    </row>
    <row r="295" spans="7:12" x14ac:dyDescent="0.25">
      <c r="G295" s="26"/>
      <c r="H295" s="26"/>
      <c r="I295" s="26"/>
      <c r="J295" s="26"/>
      <c r="K295" s="26"/>
      <c r="L295" s="26"/>
    </row>
    <row r="296" spans="7:12" x14ac:dyDescent="0.25">
      <c r="G296" s="26"/>
      <c r="H296" s="26"/>
      <c r="I296" s="26"/>
      <c r="J296" s="26"/>
      <c r="K296" s="26"/>
      <c r="L296" s="26"/>
    </row>
    <row r="297" spans="7:12" x14ac:dyDescent="0.25">
      <c r="G297" s="26"/>
      <c r="H297" s="26"/>
      <c r="I297" s="26"/>
      <c r="J297" s="26"/>
      <c r="K297" s="26"/>
      <c r="L297" s="26"/>
    </row>
    <row r="298" spans="7:12" x14ac:dyDescent="0.25">
      <c r="G298" s="26"/>
      <c r="H298" s="26"/>
      <c r="I298" s="26"/>
      <c r="J298" s="26"/>
      <c r="K298" s="26"/>
      <c r="L298" s="26"/>
    </row>
    <row r="299" spans="7:12" x14ac:dyDescent="0.25">
      <c r="G299" s="26"/>
      <c r="H299" s="26"/>
      <c r="I299" s="26"/>
      <c r="J299" s="26"/>
      <c r="K299" s="26"/>
      <c r="L299" s="26"/>
    </row>
    <row r="300" spans="7:12" x14ac:dyDescent="0.25">
      <c r="G300" s="26"/>
      <c r="H300" s="26"/>
      <c r="I300" s="26"/>
      <c r="J300" s="26"/>
      <c r="K300" s="26"/>
      <c r="L300" s="26"/>
    </row>
    <row r="301" spans="7:12" x14ac:dyDescent="0.25">
      <c r="G301" s="26"/>
      <c r="H301" s="26"/>
      <c r="I301" s="26"/>
      <c r="J301" s="26"/>
      <c r="K301" s="26"/>
      <c r="L301" s="26"/>
    </row>
    <row r="302" spans="7:12" x14ac:dyDescent="0.25">
      <c r="G302" s="26"/>
      <c r="H302" s="26"/>
      <c r="I302" s="26"/>
      <c r="J302" s="26"/>
      <c r="K302" s="26"/>
      <c r="L302" s="26"/>
    </row>
    <row r="303" spans="7:12" x14ac:dyDescent="0.25">
      <c r="G303" s="26"/>
      <c r="H303" s="26"/>
      <c r="I303" s="26"/>
      <c r="J303" s="26"/>
      <c r="K303" s="26"/>
      <c r="L303" s="26"/>
    </row>
    <row r="304" spans="7:12" x14ac:dyDescent="0.25">
      <c r="G304" s="26"/>
      <c r="H304" s="26"/>
      <c r="I304" s="26"/>
      <c r="J304" s="26"/>
      <c r="K304" s="26"/>
      <c r="L304" s="26"/>
    </row>
    <row r="305" spans="7:12" x14ac:dyDescent="0.25">
      <c r="G305" s="26"/>
      <c r="H305" s="26"/>
      <c r="I305" s="26"/>
      <c r="J305" s="26"/>
      <c r="K305" s="26"/>
      <c r="L305" s="26"/>
    </row>
    <row r="306" spans="7:12" x14ac:dyDescent="0.25">
      <c r="G306" s="26"/>
      <c r="H306" s="26"/>
      <c r="I306" s="26"/>
      <c r="J306" s="26"/>
      <c r="K306" s="26"/>
      <c r="L306" s="26"/>
    </row>
    <row r="307" spans="7:12" x14ac:dyDescent="0.25">
      <c r="G307" s="26"/>
      <c r="H307" s="26"/>
      <c r="I307" s="26"/>
      <c r="J307" s="26"/>
      <c r="K307" s="26"/>
      <c r="L307" s="26"/>
    </row>
    <row r="308" spans="7:12" x14ac:dyDescent="0.25">
      <c r="G308" s="26"/>
      <c r="H308" s="26"/>
      <c r="I308" s="26"/>
      <c r="J308" s="26"/>
      <c r="K308" s="26"/>
      <c r="L308" s="26"/>
    </row>
    <row r="309" spans="7:12" x14ac:dyDescent="0.25">
      <c r="G309" s="26"/>
      <c r="H309" s="26"/>
      <c r="I309" s="26"/>
      <c r="J309" s="26"/>
      <c r="K309" s="26"/>
      <c r="L309" s="26"/>
    </row>
    <row r="310" spans="7:12" x14ac:dyDescent="0.25">
      <c r="G310" s="26"/>
      <c r="H310" s="26"/>
      <c r="I310" s="26"/>
      <c r="J310" s="26"/>
      <c r="K310" s="26"/>
      <c r="L310" s="26"/>
    </row>
    <row r="311" spans="7:12" x14ac:dyDescent="0.25">
      <c r="G311" s="26"/>
      <c r="H311" s="26"/>
      <c r="I311" s="26"/>
      <c r="J311" s="26"/>
      <c r="K311" s="26"/>
      <c r="L311" s="26"/>
    </row>
    <row r="312" spans="7:12" x14ac:dyDescent="0.25">
      <c r="G312" s="26"/>
      <c r="H312" s="26"/>
      <c r="I312" s="26"/>
      <c r="J312" s="26"/>
      <c r="K312" s="26"/>
      <c r="L312" s="26"/>
    </row>
    <row r="313" spans="7:12" x14ac:dyDescent="0.25">
      <c r="G313" s="26"/>
      <c r="H313" s="26"/>
      <c r="I313" s="26"/>
      <c r="J313" s="26"/>
      <c r="K313" s="26"/>
      <c r="L313" s="26"/>
    </row>
    <row r="314" spans="7:12" x14ac:dyDescent="0.25">
      <c r="G314" s="26"/>
      <c r="H314" s="26"/>
      <c r="I314" s="26"/>
      <c r="J314" s="26"/>
      <c r="K314" s="26"/>
      <c r="L314" s="26"/>
    </row>
    <row r="315" spans="7:12" x14ac:dyDescent="0.25">
      <c r="G315" s="26"/>
      <c r="H315" s="26"/>
      <c r="I315" s="26"/>
      <c r="J315" s="26"/>
      <c r="K315" s="26"/>
      <c r="L315" s="26"/>
    </row>
    <row r="316" spans="7:12" x14ac:dyDescent="0.25">
      <c r="G316" s="26"/>
      <c r="H316" s="26"/>
      <c r="I316" s="26"/>
      <c r="J316" s="26"/>
      <c r="K316" s="26"/>
      <c r="L316" s="26"/>
    </row>
    <row r="317" spans="7:12" x14ac:dyDescent="0.25">
      <c r="G317" s="26"/>
      <c r="H317" s="26"/>
      <c r="I317" s="26"/>
      <c r="J317" s="26"/>
      <c r="K317" s="26"/>
      <c r="L317" s="26"/>
    </row>
    <row r="318" spans="7:12" x14ac:dyDescent="0.25">
      <c r="G318" s="26"/>
      <c r="H318" s="26"/>
      <c r="I318" s="26"/>
      <c r="J318" s="26"/>
      <c r="K318" s="26"/>
      <c r="L318" s="26"/>
    </row>
    <row r="319" spans="7:12" x14ac:dyDescent="0.25">
      <c r="G319" s="26"/>
      <c r="H319" s="26"/>
      <c r="I319" s="26"/>
      <c r="J319" s="26"/>
      <c r="K319" s="26"/>
      <c r="L319" s="26"/>
    </row>
    <row r="320" spans="7:12" x14ac:dyDescent="0.25">
      <c r="G320" s="26"/>
      <c r="H320" s="26"/>
      <c r="I320" s="26"/>
      <c r="J320" s="26"/>
      <c r="K320" s="26"/>
      <c r="L320" s="26"/>
    </row>
    <row r="321" spans="7:12" x14ac:dyDescent="0.25">
      <c r="G321" s="26"/>
      <c r="H321" s="26"/>
      <c r="I321" s="26"/>
      <c r="J321" s="26"/>
      <c r="K321" s="26"/>
      <c r="L321" s="26"/>
    </row>
    <row r="322" spans="7:12" x14ac:dyDescent="0.25">
      <c r="G322" s="26"/>
      <c r="H322" s="26"/>
      <c r="I322" s="26"/>
      <c r="J322" s="26"/>
      <c r="K322" s="26"/>
      <c r="L322" s="26"/>
    </row>
    <row r="323" spans="7:12" x14ac:dyDescent="0.25">
      <c r="G323" s="26"/>
      <c r="H323" s="26"/>
      <c r="I323" s="26"/>
      <c r="J323" s="26"/>
      <c r="K323" s="26"/>
      <c r="L323" s="26"/>
    </row>
    <row r="324" spans="7:12" x14ac:dyDescent="0.25">
      <c r="G324" s="26"/>
      <c r="H324" s="26"/>
      <c r="I324" s="26"/>
      <c r="J324" s="26"/>
      <c r="K324" s="26"/>
      <c r="L324" s="26"/>
    </row>
    <row r="325" spans="7:12" x14ac:dyDescent="0.25">
      <c r="G325" s="26"/>
      <c r="H325" s="26"/>
      <c r="I325" s="26"/>
      <c r="J325" s="26"/>
      <c r="K325" s="26"/>
      <c r="L325" s="26"/>
    </row>
    <row r="326" spans="7:12" x14ac:dyDescent="0.25">
      <c r="G326" s="26"/>
      <c r="H326" s="26"/>
      <c r="I326" s="26"/>
      <c r="J326" s="26"/>
      <c r="K326" s="26"/>
      <c r="L326" s="26"/>
    </row>
    <row r="327" spans="7:12" x14ac:dyDescent="0.25">
      <c r="G327" s="26"/>
      <c r="H327" s="26"/>
      <c r="I327" s="26"/>
      <c r="J327" s="26"/>
      <c r="K327" s="26"/>
      <c r="L327" s="26"/>
    </row>
    <row r="328" spans="7:12" x14ac:dyDescent="0.25">
      <c r="G328" s="26"/>
      <c r="H328" s="26"/>
      <c r="I328" s="26"/>
      <c r="J328" s="26"/>
      <c r="K328" s="26"/>
      <c r="L328" s="26"/>
    </row>
    <row r="329" spans="7:12" x14ac:dyDescent="0.25">
      <c r="G329" s="26"/>
      <c r="H329" s="26"/>
      <c r="I329" s="26"/>
      <c r="J329" s="26"/>
      <c r="K329" s="26"/>
      <c r="L329" s="26"/>
    </row>
    <row r="330" spans="7:12" x14ac:dyDescent="0.25">
      <c r="G330" s="26"/>
      <c r="H330" s="26"/>
      <c r="I330" s="26"/>
      <c r="J330" s="26"/>
      <c r="K330" s="26"/>
      <c r="L330" s="26"/>
    </row>
    <row r="331" spans="7:12" x14ac:dyDescent="0.25">
      <c r="G331" s="26"/>
      <c r="H331" s="26"/>
      <c r="I331" s="26"/>
      <c r="J331" s="26"/>
      <c r="K331" s="26"/>
      <c r="L331" s="26"/>
    </row>
    <row r="332" spans="7:12" x14ac:dyDescent="0.25">
      <c r="G332" s="26"/>
      <c r="H332" s="26"/>
      <c r="I332" s="26"/>
      <c r="J332" s="26"/>
      <c r="K332" s="26"/>
      <c r="L332" s="26"/>
    </row>
    <row r="333" spans="7:12" x14ac:dyDescent="0.25">
      <c r="G333" s="26"/>
      <c r="H333" s="26"/>
      <c r="I333" s="26"/>
      <c r="J333" s="26"/>
      <c r="K333" s="26"/>
      <c r="L333" s="26"/>
    </row>
    <row r="334" spans="7:12" x14ac:dyDescent="0.25">
      <c r="G334" s="26"/>
      <c r="H334" s="26"/>
      <c r="I334" s="26"/>
      <c r="J334" s="26"/>
      <c r="K334" s="26"/>
      <c r="L334" s="26"/>
    </row>
    <row r="335" spans="7:12" x14ac:dyDescent="0.25">
      <c r="G335" s="26"/>
      <c r="H335" s="26"/>
      <c r="I335" s="26"/>
      <c r="J335" s="26"/>
      <c r="K335" s="26"/>
      <c r="L335" s="26"/>
    </row>
    <row r="336" spans="7:12" x14ac:dyDescent="0.25">
      <c r="G336" s="26"/>
      <c r="H336" s="26"/>
      <c r="I336" s="26"/>
      <c r="J336" s="26"/>
      <c r="K336" s="26"/>
      <c r="L336" s="26"/>
    </row>
    <row r="337" spans="7:12" x14ac:dyDescent="0.25">
      <c r="G337" s="26"/>
      <c r="H337" s="26"/>
      <c r="I337" s="26"/>
      <c r="J337" s="26"/>
      <c r="K337" s="26"/>
      <c r="L337" s="26"/>
    </row>
    <row r="338" spans="7:12" x14ac:dyDescent="0.25">
      <c r="G338" s="26"/>
      <c r="H338" s="26"/>
      <c r="I338" s="26"/>
      <c r="J338" s="26"/>
      <c r="K338" s="26"/>
      <c r="L338" s="26"/>
    </row>
    <row r="339" spans="7:12" x14ac:dyDescent="0.25">
      <c r="G339" s="26"/>
      <c r="H339" s="26"/>
      <c r="I339" s="26"/>
      <c r="J339" s="26"/>
      <c r="K339" s="26"/>
      <c r="L339" s="26"/>
    </row>
    <row r="340" spans="7:12" x14ac:dyDescent="0.25">
      <c r="G340" s="26"/>
      <c r="H340" s="26"/>
      <c r="I340" s="26"/>
      <c r="J340" s="26"/>
      <c r="K340" s="26"/>
      <c r="L340" s="26"/>
    </row>
    <row r="341" spans="7:12" x14ac:dyDescent="0.25">
      <c r="G341" s="26"/>
      <c r="H341" s="26"/>
      <c r="I341" s="26"/>
      <c r="J341" s="26"/>
      <c r="K341" s="26"/>
      <c r="L341" s="26"/>
    </row>
    <row r="342" spans="7:12" x14ac:dyDescent="0.25">
      <c r="G342" s="26"/>
      <c r="H342" s="26"/>
      <c r="I342" s="26"/>
      <c r="J342" s="26"/>
      <c r="K342" s="26"/>
      <c r="L342" s="26"/>
    </row>
    <row r="343" spans="7:12" x14ac:dyDescent="0.25">
      <c r="G343" s="26"/>
      <c r="H343" s="26"/>
      <c r="I343" s="26"/>
      <c r="J343" s="26"/>
      <c r="K343" s="26"/>
      <c r="L343" s="26"/>
    </row>
    <row r="344" spans="7:12" x14ac:dyDescent="0.25">
      <c r="G344" s="26"/>
      <c r="H344" s="26"/>
      <c r="I344" s="26"/>
      <c r="J344" s="26"/>
      <c r="K344" s="26"/>
      <c r="L344" s="26"/>
    </row>
    <row r="345" spans="7:12" x14ac:dyDescent="0.25">
      <c r="G345" s="26"/>
      <c r="H345" s="26"/>
      <c r="I345" s="26"/>
      <c r="J345" s="26"/>
      <c r="K345" s="26"/>
      <c r="L345" s="26"/>
    </row>
    <row r="346" spans="7:12" x14ac:dyDescent="0.25">
      <c r="G346" s="26"/>
      <c r="H346" s="26"/>
      <c r="I346" s="26"/>
      <c r="J346" s="26"/>
      <c r="K346" s="26"/>
      <c r="L346" s="26"/>
    </row>
    <row r="347" spans="7:12" x14ac:dyDescent="0.25">
      <c r="G347" s="26"/>
      <c r="H347" s="26"/>
      <c r="I347" s="26"/>
      <c r="J347" s="26"/>
      <c r="K347" s="26"/>
      <c r="L347" s="26"/>
    </row>
    <row r="348" spans="7:12" x14ac:dyDescent="0.25">
      <c r="G348" s="26"/>
      <c r="H348" s="26"/>
      <c r="I348" s="26"/>
      <c r="J348" s="26"/>
      <c r="K348" s="26"/>
      <c r="L348" s="26"/>
    </row>
    <row r="349" spans="7:12" x14ac:dyDescent="0.25">
      <c r="G349" s="26"/>
      <c r="H349" s="26"/>
      <c r="I349" s="26"/>
      <c r="J349" s="26"/>
      <c r="K349" s="26"/>
      <c r="L349" s="26"/>
    </row>
    <row r="350" spans="7:12" x14ac:dyDescent="0.25">
      <c r="G350" s="26"/>
      <c r="H350" s="26"/>
      <c r="I350" s="26"/>
      <c r="J350" s="26"/>
      <c r="K350" s="26"/>
      <c r="L350" s="26"/>
    </row>
    <row r="351" spans="7:12" x14ac:dyDescent="0.25">
      <c r="G351" s="26"/>
      <c r="H351" s="26"/>
      <c r="I351" s="26"/>
      <c r="J351" s="26"/>
      <c r="K351" s="26"/>
      <c r="L351" s="26"/>
    </row>
    <row r="352" spans="7:12" x14ac:dyDescent="0.25">
      <c r="G352" s="26"/>
      <c r="H352" s="26"/>
      <c r="I352" s="26"/>
      <c r="J352" s="26"/>
      <c r="K352" s="26"/>
      <c r="L352" s="26"/>
    </row>
    <row r="353" spans="7:12" x14ac:dyDescent="0.25">
      <c r="G353" s="26"/>
      <c r="H353" s="26"/>
      <c r="I353" s="26"/>
      <c r="J353" s="26"/>
      <c r="K353" s="26"/>
      <c r="L353" s="26"/>
    </row>
    <row r="354" spans="7:12" x14ac:dyDescent="0.25">
      <c r="G354" s="26"/>
      <c r="H354" s="26"/>
      <c r="I354" s="26"/>
      <c r="J354" s="26"/>
      <c r="K354" s="26"/>
      <c r="L354" s="26"/>
    </row>
    <row r="355" spans="7:12" x14ac:dyDescent="0.25">
      <c r="G355" s="26"/>
      <c r="H355" s="26"/>
      <c r="I355" s="26"/>
      <c r="J355" s="26"/>
      <c r="K355" s="26"/>
      <c r="L355" s="26"/>
    </row>
    <row r="356" spans="7:12" x14ac:dyDescent="0.25">
      <c r="G356" s="26"/>
      <c r="H356" s="26"/>
      <c r="I356" s="26"/>
      <c r="J356" s="26"/>
      <c r="K356" s="26"/>
      <c r="L356" s="26"/>
    </row>
    <row r="357" spans="7:12" x14ac:dyDescent="0.25">
      <c r="G357" s="26"/>
      <c r="H357" s="26"/>
      <c r="I357" s="26"/>
      <c r="J357" s="26"/>
      <c r="K357" s="26"/>
      <c r="L357" s="26"/>
    </row>
    <row r="358" spans="7:12" x14ac:dyDescent="0.25">
      <c r="G358" s="26"/>
      <c r="H358" s="26"/>
      <c r="I358" s="26"/>
      <c r="J358" s="26"/>
      <c r="K358" s="26"/>
      <c r="L358" s="26"/>
    </row>
    <row r="359" spans="7:12" x14ac:dyDescent="0.25">
      <c r="G359" s="26"/>
      <c r="H359" s="26"/>
      <c r="I359" s="26"/>
      <c r="J359" s="26"/>
      <c r="K359" s="26"/>
      <c r="L359" s="26"/>
    </row>
    <row r="360" spans="7:12" x14ac:dyDescent="0.25">
      <c r="G360" s="26"/>
      <c r="H360" s="26"/>
      <c r="I360" s="26"/>
      <c r="J360" s="26"/>
      <c r="K360" s="26"/>
      <c r="L360" s="26"/>
    </row>
    <row r="361" spans="7:12" x14ac:dyDescent="0.25">
      <c r="G361" s="26"/>
      <c r="H361" s="26"/>
      <c r="I361" s="26"/>
      <c r="J361" s="26"/>
      <c r="K361" s="26"/>
      <c r="L361" s="26"/>
    </row>
    <row r="362" spans="7:12" x14ac:dyDescent="0.25">
      <c r="G362" s="26"/>
      <c r="H362" s="26"/>
      <c r="I362" s="26"/>
      <c r="J362" s="26"/>
      <c r="K362" s="26"/>
      <c r="L362" s="26"/>
    </row>
    <row r="363" spans="7:12" x14ac:dyDescent="0.25">
      <c r="G363" s="26"/>
      <c r="H363" s="26"/>
      <c r="I363" s="26"/>
      <c r="J363" s="26"/>
      <c r="K363" s="26"/>
      <c r="L363" s="26"/>
    </row>
    <row r="364" spans="7:12" x14ac:dyDescent="0.25">
      <c r="G364" s="26"/>
      <c r="H364" s="26"/>
      <c r="I364" s="26"/>
      <c r="J364" s="26"/>
      <c r="K364" s="26"/>
      <c r="L364" s="26"/>
    </row>
    <row r="365" spans="7:12" x14ac:dyDescent="0.25">
      <c r="G365" s="26"/>
      <c r="H365" s="26"/>
      <c r="I365" s="26"/>
      <c r="J365" s="26"/>
      <c r="K365" s="26"/>
      <c r="L365" s="26"/>
    </row>
    <row r="366" spans="7:12" x14ac:dyDescent="0.25">
      <c r="G366" s="26"/>
      <c r="H366" s="26"/>
      <c r="I366" s="26"/>
      <c r="J366" s="26"/>
      <c r="K366" s="26"/>
      <c r="L366" s="26"/>
    </row>
    <row r="367" spans="7:12" x14ac:dyDescent="0.25">
      <c r="G367" s="26"/>
      <c r="H367" s="26"/>
      <c r="I367" s="26"/>
      <c r="J367" s="26"/>
      <c r="K367" s="26"/>
      <c r="L367" s="26"/>
    </row>
    <row r="368" spans="7:12" x14ac:dyDescent="0.25">
      <c r="G368" s="26"/>
      <c r="H368" s="26"/>
      <c r="I368" s="26"/>
      <c r="J368" s="26"/>
      <c r="K368" s="26"/>
      <c r="L368" s="26"/>
    </row>
    <row r="369" spans="7:12" x14ac:dyDescent="0.25">
      <c r="G369" s="26"/>
      <c r="H369" s="26"/>
      <c r="I369" s="26"/>
      <c r="J369" s="26"/>
      <c r="K369" s="26"/>
      <c r="L369" s="26"/>
    </row>
    <row r="370" spans="7:12" x14ac:dyDescent="0.25">
      <c r="G370" s="26"/>
      <c r="H370" s="26"/>
      <c r="I370" s="26"/>
      <c r="J370" s="26"/>
      <c r="K370" s="26"/>
      <c r="L370" s="26"/>
    </row>
    <row r="371" spans="7:12" x14ac:dyDescent="0.25">
      <c r="G371" s="26"/>
      <c r="H371" s="26"/>
      <c r="I371" s="26"/>
      <c r="J371" s="26"/>
      <c r="K371" s="26"/>
      <c r="L371" s="26"/>
    </row>
    <row r="372" spans="7:12" x14ac:dyDescent="0.25">
      <c r="G372" s="26"/>
      <c r="H372" s="26"/>
      <c r="I372" s="26"/>
      <c r="J372" s="26"/>
      <c r="K372" s="26"/>
      <c r="L372" s="26"/>
    </row>
    <row r="373" spans="7:12" x14ac:dyDescent="0.25">
      <c r="G373" s="26"/>
      <c r="H373" s="26"/>
      <c r="I373" s="26"/>
      <c r="J373" s="26"/>
      <c r="K373" s="26"/>
      <c r="L373" s="26"/>
    </row>
    <row r="374" spans="7:12" x14ac:dyDescent="0.25">
      <c r="G374" s="26"/>
      <c r="H374" s="26"/>
      <c r="I374" s="26"/>
      <c r="J374" s="26"/>
      <c r="K374" s="26"/>
      <c r="L374" s="26"/>
    </row>
    <row r="375" spans="7:12" x14ac:dyDescent="0.25">
      <c r="G375" s="26"/>
      <c r="H375" s="26"/>
      <c r="I375" s="26"/>
      <c r="J375" s="26"/>
      <c r="K375" s="26"/>
      <c r="L375" s="26"/>
    </row>
    <row r="376" spans="7:12" x14ac:dyDescent="0.25">
      <c r="G376" s="26"/>
      <c r="H376" s="26"/>
      <c r="I376" s="26"/>
      <c r="J376" s="26"/>
      <c r="K376" s="26"/>
      <c r="L376" s="26"/>
    </row>
    <row r="377" spans="7:12" x14ac:dyDescent="0.25">
      <c r="G377" s="26"/>
      <c r="H377" s="26"/>
      <c r="I377" s="26"/>
      <c r="J377" s="26"/>
      <c r="K377" s="26"/>
      <c r="L377" s="26"/>
    </row>
    <row r="378" spans="7:12" x14ac:dyDescent="0.25">
      <c r="G378" s="26"/>
      <c r="H378" s="26"/>
      <c r="I378" s="26"/>
      <c r="J378" s="26"/>
      <c r="K378" s="26"/>
      <c r="L378" s="26"/>
    </row>
    <row r="379" spans="7:12" x14ac:dyDescent="0.25">
      <c r="G379" s="26"/>
      <c r="H379" s="26"/>
      <c r="I379" s="26"/>
      <c r="J379" s="26"/>
      <c r="K379" s="26"/>
      <c r="L379" s="26"/>
    </row>
    <row r="380" spans="7:12" x14ac:dyDescent="0.25">
      <c r="G380" s="26"/>
      <c r="H380" s="26"/>
      <c r="I380" s="26"/>
      <c r="J380" s="26"/>
      <c r="K380" s="26"/>
      <c r="L380" s="26"/>
    </row>
    <row r="381" spans="7:12" x14ac:dyDescent="0.25">
      <c r="G381" s="26"/>
      <c r="H381" s="26"/>
      <c r="I381" s="26"/>
      <c r="J381" s="26"/>
      <c r="K381" s="26"/>
      <c r="L381" s="26"/>
    </row>
    <row r="382" spans="7:12" x14ac:dyDescent="0.25">
      <c r="G382" s="26"/>
      <c r="H382" s="26"/>
      <c r="I382" s="26"/>
      <c r="J382" s="26"/>
      <c r="K382" s="26"/>
      <c r="L382" s="26"/>
    </row>
    <row r="383" spans="7:12" x14ac:dyDescent="0.25">
      <c r="G383" s="26"/>
      <c r="H383" s="26"/>
      <c r="I383" s="26"/>
      <c r="J383" s="26"/>
      <c r="K383" s="26"/>
      <c r="L383" s="26"/>
    </row>
    <row r="384" spans="7:12" x14ac:dyDescent="0.25">
      <c r="G384" s="26"/>
      <c r="H384" s="26"/>
      <c r="I384" s="26"/>
      <c r="J384" s="26"/>
      <c r="K384" s="26"/>
      <c r="L384" s="26"/>
    </row>
    <row r="385" spans="7:12" x14ac:dyDescent="0.25">
      <c r="G385" s="26"/>
      <c r="H385" s="26"/>
      <c r="I385" s="26"/>
      <c r="J385" s="26"/>
      <c r="K385" s="26"/>
      <c r="L385" s="26"/>
    </row>
    <row r="386" spans="7:12" x14ac:dyDescent="0.25">
      <c r="G386" s="26"/>
      <c r="H386" s="26"/>
      <c r="I386" s="26"/>
      <c r="J386" s="26"/>
      <c r="K386" s="26"/>
      <c r="L386" s="26"/>
    </row>
    <row r="387" spans="7:12" x14ac:dyDescent="0.25">
      <c r="G387" s="26"/>
      <c r="H387" s="26"/>
      <c r="I387" s="26"/>
      <c r="J387" s="26"/>
      <c r="K387" s="26"/>
      <c r="L387" s="26"/>
    </row>
    <row r="388" spans="7:12" x14ac:dyDescent="0.25">
      <c r="G388" s="26"/>
      <c r="H388" s="26"/>
      <c r="I388" s="26"/>
      <c r="J388" s="26"/>
      <c r="K388" s="26"/>
      <c r="L388" s="26"/>
    </row>
    <row r="389" spans="7:12" x14ac:dyDescent="0.25">
      <c r="G389" s="26"/>
      <c r="H389" s="26"/>
      <c r="I389" s="26"/>
      <c r="J389" s="26"/>
      <c r="K389" s="26"/>
      <c r="L389" s="26"/>
    </row>
    <row r="390" spans="7:12" x14ac:dyDescent="0.25">
      <c r="G390" s="26"/>
      <c r="H390" s="26"/>
      <c r="I390" s="26"/>
      <c r="J390" s="26"/>
      <c r="K390" s="26"/>
      <c r="L390" s="26"/>
    </row>
    <row r="391" spans="7:12" x14ac:dyDescent="0.25">
      <c r="G391" s="26"/>
      <c r="H391" s="26"/>
      <c r="I391" s="26"/>
      <c r="J391" s="26"/>
      <c r="K391" s="26"/>
      <c r="L391" s="26"/>
    </row>
    <row r="392" spans="7:12" x14ac:dyDescent="0.25">
      <c r="G392" s="26"/>
      <c r="H392" s="26"/>
      <c r="I392" s="26"/>
      <c r="J392" s="26"/>
      <c r="K392" s="26"/>
      <c r="L392" s="26"/>
    </row>
    <row r="393" spans="7:12" x14ac:dyDescent="0.25">
      <c r="G393" s="26"/>
      <c r="H393" s="26"/>
      <c r="I393" s="26"/>
      <c r="J393" s="26"/>
      <c r="K393" s="26"/>
      <c r="L393" s="26"/>
    </row>
    <row r="394" spans="7:12" x14ac:dyDescent="0.25">
      <c r="G394" s="26"/>
      <c r="H394" s="26"/>
      <c r="I394" s="26"/>
      <c r="J394" s="26"/>
      <c r="K394" s="26"/>
      <c r="L394" s="26"/>
    </row>
    <row r="395" spans="7:12" x14ac:dyDescent="0.25">
      <c r="G395" s="26"/>
      <c r="H395" s="26"/>
      <c r="I395" s="26"/>
      <c r="J395" s="26"/>
      <c r="K395" s="26"/>
      <c r="L395" s="26"/>
    </row>
    <row r="396" spans="7:12" x14ac:dyDescent="0.25">
      <c r="G396" s="26"/>
      <c r="H396" s="26"/>
      <c r="I396" s="26"/>
      <c r="J396" s="26"/>
      <c r="K396" s="26"/>
      <c r="L396" s="26"/>
    </row>
    <row r="397" spans="7:12" x14ac:dyDescent="0.25">
      <c r="G397" s="26"/>
      <c r="H397" s="26"/>
      <c r="I397" s="26"/>
      <c r="J397" s="26"/>
      <c r="K397" s="26"/>
      <c r="L397" s="26"/>
    </row>
    <row r="398" spans="7:12" x14ac:dyDescent="0.25">
      <c r="G398" s="26"/>
      <c r="H398" s="26"/>
      <c r="I398" s="26"/>
      <c r="J398" s="26"/>
      <c r="K398" s="26"/>
      <c r="L398" s="26"/>
    </row>
    <row r="399" spans="7:12" x14ac:dyDescent="0.25">
      <c r="G399" s="26"/>
      <c r="H399" s="26"/>
      <c r="I399" s="26"/>
      <c r="J399" s="26"/>
      <c r="K399" s="26"/>
      <c r="L399" s="26"/>
    </row>
    <row r="400" spans="7:12" x14ac:dyDescent="0.25">
      <c r="G400" s="26"/>
      <c r="H400" s="26"/>
      <c r="I400" s="26"/>
      <c r="J400" s="26"/>
      <c r="K400" s="26"/>
      <c r="L400" s="26"/>
    </row>
    <row r="401" spans="7:12" x14ac:dyDescent="0.25">
      <c r="G401" s="26"/>
      <c r="H401" s="26"/>
      <c r="I401" s="26"/>
      <c r="J401" s="26"/>
      <c r="K401" s="26"/>
      <c r="L401" s="26"/>
    </row>
    <row r="402" spans="7:12" x14ac:dyDescent="0.25">
      <c r="G402" s="26"/>
      <c r="H402" s="26"/>
      <c r="I402" s="26"/>
      <c r="J402" s="26"/>
      <c r="K402" s="26"/>
      <c r="L402" s="26"/>
    </row>
    <row r="403" spans="7:12" x14ac:dyDescent="0.25">
      <c r="G403" s="26"/>
      <c r="H403" s="26"/>
      <c r="I403" s="26"/>
      <c r="J403" s="26"/>
      <c r="K403" s="26"/>
      <c r="L403" s="26"/>
    </row>
    <row r="404" spans="7:12" x14ac:dyDescent="0.25">
      <c r="G404" s="26"/>
      <c r="H404" s="26"/>
      <c r="I404" s="26"/>
      <c r="J404" s="26"/>
      <c r="K404" s="26"/>
      <c r="L404" s="26"/>
    </row>
    <row r="405" spans="7:12" x14ac:dyDescent="0.25">
      <c r="G405" s="26"/>
      <c r="H405" s="26"/>
      <c r="I405" s="26"/>
      <c r="J405" s="26"/>
      <c r="K405" s="26"/>
      <c r="L405" s="26"/>
    </row>
    <row r="406" spans="7:12" x14ac:dyDescent="0.25">
      <c r="G406" s="26"/>
      <c r="H406" s="26"/>
      <c r="I406" s="26"/>
      <c r="J406" s="26"/>
      <c r="K406" s="26"/>
      <c r="L406" s="26"/>
    </row>
    <row r="407" spans="7:12" x14ac:dyDescent="0.25">
      <c r="G407" s="26"/>
      <c r="H407" s="26"/>
      <c r="I407" s="26"/>
      <c r="J407" s="26"/>
      <c r="K407" s="26"/>
      <c r="L407" s="26"/>
    </row>
    <row r="408" spans="7:12" x14ac:dyDescent="0.25">
      <c r="G408" s="26"/>
      <c r="H408" s="26"/>
      <c r="I408" s="26"/>
      <c r="J408" s="26"/>
      <c r="K408" s="26"/>
      <c r="L408" s="26"/>
    </row>
    <row r="409" spans="7:12" x14ac:dyDescent="0.25">
      <c r="G409" s="26"/>
      <c r="H409" s="26"/>
      <c r="I409" s="26"/>
      <c r="J409" s="26"/>
      <c r="K409" s="26"/>
      <c r="L409" s="26"/>
    </row>
    <row r="410" spans="7:12" x14ac:dyDescent="0.25">
      <c r="G410" s="26"/>
      <c r="H410" s="26"/>
      <c r="I410" s="26"/>
      <c r="J410" s="26"/>
      <c r="K410" s="26"/>
      <c r="L410" s="26"/>
    </row>
    <row r="411" spans="7:12" x14ac:dyDescent="0.25">
      <c r="G411" s="26"/>
      <c r="H411" s="26"/>
      <c r="I411" s="26"/>
      <c r="J411" s="26"/>
      <c r="K411" s="26"/>
      <c r="L411" s="26"/>
    </row>
    <row r="412" spans="7:12" x14ac:dyDescent="0.25">
      <c r="G412" s="26"/>
      <c r="H412" s="26"/>
      <c r="I412" s="26"/>
      <c r="J412" s="26"/>
      <c r="K412" s="26"/>
      <c r="L412" s="26"/>
    </row>
    <row r="413" spans="7:12" x14ac:dyDescent="0.25">
      <c r="G413" s="26"/>
      <c r="H413" s="26"/>
      <c r="I413" s="26"/>
      <c r="J413" s="26"/>
      <c r="K413" s="26"/>
      <c r="L413" s="26"/>
    </row>
    <row r="414" spans="7:12" x14ac:dyDescent="0.25">
      <c r="G414" s="26"/>
      <c r="H414" s="26"/>
      <c r="I414" s="26"/>
      <c r="J414" s="26"/>
      <c r="K414" s="26"/>
      <c r="L414" s="26"/>
    </row>
    <row r="415" spans="7:12" x14ac:dyDescent="0.25">
      <c r="G415" s="26"/>
      <c r="H415" s="26"/>
      <c r="I415" s="26"/>
      <c r="J415" s="26"/>
      <c r="K415" s="26"/>
      <c r="L415" s="26"/>
    </row>
    <row r="416" spans="7:12" x14ac:dyDescent="0.25">
      <c r="G416" s="26"/>
      <c r="H416" s="26"/>
      <c r="I416" s="26"/>
      <c r="J416" s="26"/>
      <c r="K416" s="26"/>
      <c r="L416" s="26"/>
    </row>
    <row r="417" spans="7:12" x14ac:dyDescent="0.25">
      <c r="G417" s="26"/>
      <c r="H417" s="26"/>
      <c r="I417" s="26"/>
      <c r="J417" s="26"/>
      <c r="K417" s="26"/>
      <c r="L417" s="26"/>
    </row>
    <row r="418" spans="7:12" x14ac:dyDescent="0.25">
      <c r="G418" s="26"/>
      <c r="H418" s="26"/>
      <c r="I418" s="26"/>
      <c r="J418" s="26"/>
      <c r="K418" s="26"/>
      <c r="L418" s="26"/>
    </row>
    <row r="419" spans="7:12" x14ac:dyDescent="0.25">
      <c r="G419" s="26"/>
      <c r="H419" s="26"/>
      <c r="I419" s="26"/>
      <c r="J419" s="26"/>
      <c r="K419" s="26"/>
      <c r="L419" s="26"/>
    </row>
    <row r="420" spans="7:12" x14ac:dyDescent="0.25">
      <c r="G420" s="26"/>
      <c r="H420" s="26"/>
      <c r="I420" s="26"/>
      <c r="J420" s="26"/>
      <c r="K420" s="26"/>
      <c r="L420" s="26"/>
    </row>
    <row r="421" spans="7:12" x14ac:dyDescent="0.25">
      <c r="G421" s="26"/>
      <c r="H421" s="26"/>
      <c r="I421" s="26"/>
      <c r="J421" s="26"/>
      <c r="K421" s="26"/>
      <c r="L421" s="26"/>
    </row>
    <row r="422" spans="7:12" x14ac:dyDescent="0.25">
      <c r="G422" s="26"/>
      <c r="H422" s="26"/>
      <c r="I422" s="26"/>
      <c r="J422" s="26"/>
      <c r="K422" s="26"/>
      <c r="L422" s="26"/>
    </row>
    <row r="423" spans="7:12" x14ac:dyDescent="0.25">
      <c r="G423" s="26"/>
      <c r="H423" s="26"/>
      <c r="I423" s="26"/>
      <c r="J423" s="26"/>
      <c r="K423" s="26"/>
      <c r="L423" s="26"/>
    </row>
    <row r="424" spans="7:12" x14ac:dyDescent="0.25">
      <c r="G424" s="26"/>
      <c r="H424" s="26"/>
      <c r="I424" s="26"/>
      <c r="J424" s="26"/>
      <c r="K424" s="26"/>
      <c r="L424" s="26"/>
    </row>
    <row r="425" spans="7:12" x14ac:dyDescent="0.25">
      <c r="G425" s="26"/>
      <c r="H425" s="26"/>
      <c r="I425" s="26"/>
      <c r="J425" s="26"/>
      <c r="K425" s="26"/>
      <c r="L425" s="26"/>
    </row>
    <row r="426" spans="7:12" x14ac:dyDescent="0.25">
      <c r="G426" s="26"/>
      <c r="H426" s="26"/>
      <c r="I426" s="26"/>
      <c r="J426" s="26"/>
      <c r="K426" s="26"/>
      <c r="L426" s="26"/>
    </row>
    <row r="427" spans="7:12" x14ac:dyDescent="0.25">
      <c r="G427" s="26"/>
      <c r="H427" s="26"/>
      <c r="I427" s="26"/>
      <c r="J427" s="26"/>
      <c r="K427" s="26"/>
      <c r="L427" s="26"/>
    </row>
    <row r="428" spans="7:12" x14ac:dyDescent="0.25">
      <c r="G428" s="26"/>
      <c r="H428" s="26"/>
      <c r="I428" s="26"/>
      <c r="J428" s="26"/>
      <c r="K428" s="26"/>
      <c r="L428" s="26"/>
    </row>
    <row r="429" spans="7:12" x14ac:dyDescent="0.25">
      <c r="G429" s="26"/>
      <c r="H429" s="26"/>
      <c r="I429" s="26"/>
      <c r="J429" s="26"/>
      <c r="K429" s="26"/>
      <c r="L429" s="26"/>
    </row>
    <row r="430" spans="7:12" x14ac:dyDescent="0.25">
      <c r="G430" s="26"/>
      <c r="H430" s="26"/>
      <c r="I430" s="26"/>
      <c r="J430" s="26"/>
      <c r="K430" s="26"/>
      <c r="L430" s="26"/>
    </row>
    <row r="431" spans="7:12" x14ac:dyDescent="0.25">
      <c r="G431" s="26"/>
      <c r="H431" s="26"/>
      <c r="I431" s="26"/>
      <c r="J431" s="26"/>
      <c r="K431" s="26"/>
      <c r="L431" s="26"/>
    </row>
    <row r="432" spans="7:12" x14ac:dyDescent="0.25">
      <c r="G432" s="26"/>
      <c r="H432" s="26"/>
      <c r="I432" s="26"/>
      <c r="J432" s="26"/>
      <c r="K432" s="26"/>
      <c r="L432" s="26"/>
    </row>
    <row r="433" spans="7:12" x14ac:dyDescent="0.25">
      <c r="G433" s="26"/>
      <c r="H433" s="26"/>
      <c r="I433" s="26"/>
      <c r="J433" s="26"/>
      <c r="K433" s="26"/>
      <c r="L433" s="26"/>
    </row>
    <row r="434" spans="7:12" x14ac:dyDescent="0.25">
      <c r="G434" s="26"/>
      <c r="H434" s="26"/>
      <c r="I434" s="26"/>
      <c r="J434" s="26"/>
      <c r="K434" s="26"/>
      <c r="L434" s="26"/>
    </row>
    <row r="435" spans="7:12" x14ac:dyDescent="0.25">
      <c r="G435" s="26"/>
      <c r="H435" s="26"/>
      <c r="I435" s="26"/>
      <c r="J435" s="26"/>
      <c r="K435" s="26"/>
      <c r="L435" s="26"/>
    </row>
    <row r="436" spans="7:12" x14ac:dyDescent="0.25">
      <c r="G436" s="26"/>
      <c r="H436" s="26"/>
      <c r="I436" s="26"/>
      <c r="J436" s="26"/>
      <c r="K436" s="26"/>
      <c r="L436" s="26"/>
    </row>
    <row r="437" spans="7:12" x14ac:dyDescent="0.25">
      <c r="G437" s="26"/>
      <c r="H437" s="26"/>
      <c r="I437" s="26"/>
      <c r="J437" s="26"/>
      <c r="K437" s="26"/>
      <c r="L437" s="26"/>
    </row>
    <row r="438" spans="7:12" x14ac:dyDescent="0.25">
      <c r="G438" s="26"/>
      <c r="H438" s="26"/>
      <c r="I438" s="26"/>
      <c r="J438" s="26"/>
      <c r="K438" s="26"/>
      <c r="L438" s="26"/>
    </row>
    <row r="439" spans="7:12" x14ac:dyDescent="0.25">
      <c r="G439" s="26"/>
      <c r="H439" s="26"/>
      <c r="I439" s="26"/>
      <c r="J439" s="26"/>
      <c r="K439" s="26"/>
      <c r="L439" s="26"/>
    </row>
    <row r="440" spans="7:12" x14ac:dyDescent="0.25">
      <c r="G440" s="26"/>
      <c r="H440" s="26"/>
      <c r="I440" s="26"/>
      <c r="J440" s="26"/>
      <c r="K440" s="26"/>
      <c r="L440" s="26"/>
    </row>
    <row r="441" spans="7:12" x14ac:dyDescent="0.25">
      <c r="G441" s="26"/>
      <c r="H441" s="26"/>
      <c r="I441" s="26"/>
      <c r="J441" s="26"/>
      <c r="K441" s="26"/>
      <c r="L441" s="26"/>
    </row>
    <row r="442" spans="7:12" x14ac:dyDescent="0.25">
      <c r="G442" s="26"/>
      <c r="H442" s="26"/>
      <c r="I442" s="26"/>
      <c r="J442" s="26"/>
      <c r="K442" s="26"/>
      <c r="L442" s="26"/>
    </row>
    <row r="443" spans="7:12" x14ac:dyDescent="0.25">
      <c r="G443" s="26"/>
      <c r="H443" s="26"/>
      <c r="I443" s="26"/>
      <c r="J443" s="26"/>
      <c r="K443" s="26"/>
      <c r="L443" s="26"/>
    </row>
    <row r="444" spans="7:12" x14ac:dyDescent="0.25">
      <c r="G444" s="26"/>
      <c r="H444" s="26"/>
      <c r="I444" s="26"/>
      <c r="J444" s="26"/>
      <c r="K444" s="26"/>
      <c r="L444" s="26"/>
    </row>
    <row r="445" spans="7:12" x14ac:dyDescent="0.25">
      <c r="G445" s="26"/>
      <c r="H445" s="26"/>
      <c r="I445" s="26"/>
      <c r="J445" s="26"/>
      <c r="K445" s="26"/>
      <c r="L445" s="26"/>
    </row>
    <row r="446" spans="7:12" x14ac:dyDescent="0.25">
      <c r="G446" s="26"/>
      <c r="H446" s="26"/>
      <c r="I446" s="26"/>
      <c r="J446" s="26"/>
      <c r="K446" s="26"/>
      <c r="L446" s="26"/>
    </row>
    <row r="447" spans="7:12" x14ac:dyDescent="0.25">
      <c r="G447" s="26"/>
      <c r="H447" s="26"/>
      <c r="I447" s="26"/>
      <c r="J447" s="26"/>
      <c r="K447" s="26"/>
      <c r="L447" s="26"/>
    </row>
    <row r="448" spans="7:12" x14ac:dyDescent="0.25">
      <c r="G448" s="26"/>
      <c r="H448" s="26"/>
      <c r="I448" s="26"/>
      <c r="J448" s="26"/>
      <c r="K448" s="26"/>
      <c r="L448" s="26"/>
    </row>
    <row r="449" spans="7:12" x14ac:dyDescent="0.25">
      <c r="G449" s="26"/>
      <c r="H449" s="26"/>
      <c r="I449" s="26"/>
      <c r="J449" s="26"/>
      <c r="K449" s="26"/>
      <c r="L449" s="26"/>
    </row>
    <row r="450" spans="7:12" x14ac:dyDescent="0.25">
      <c r="G450" s="26"/>
      <c r="H450" s="26"/>
      <c r="I450" s="26"/>
      <c r="J450" s="26"/>
      <c r="K450" s="26"/>
      <c r="L450" s="26"/>
    </row>
    <row r="451" spans="7:12" x14ac:dyDescent="0.25">
      <c r="G451" s="26"/>
      <c r="H451" s="26"/>
      <c r="I451" s="26"/>
      <c r="J451" s="26"/>
      <c r="K451" s="26"/>
      <c r="L451" s="26"/>
    </row>
    <row r="452" spans="7:12" x14ac:dyDescent="0.25">
      <c r="G452" s="26"/>
      <c r="H452" s="26"/>
      <c r="I452" s="26"/>
      <c r="J452" s="26"/>
      <c r="K452" s="26"/>
      <c r="L452" s="26"/>
    </row>
    <row r="453" spans="7:12" x14ac:dyDescent="0.25">
      <c r="G453" s="26"/>
      <c r="H453" s="26"/>
      <c r="I453" s="26"/>
      <c r="J453" s="26"/>
      <c r="K453" s="26"/>
      <c r="L453" s="26"/>
    </row>
    <row r="454" spans="7:12" x14ac:dyDescent="0.25">
      <c r="G454" s="26"/>
      <c r="H454" s="26"/>
      <c r="I454" s="26"/>
      <c r="J454" s="26"/>
      <c r="K454" s="26"/>
      <c r="L454" s="26"/>
    </row>
    <row r="455" spans="7:12" x14ac:dyDescent="0.25">
      <c r="G455" s="26"/>
      <c r="H455" s="26"/>
      <c r="I455" s="26"/>
      <c r="J455" s="26"/>
      <c r="K455" s="26"/>
      <c r="L455" s="26"/>
    </row>
    <row r="456" spans="7:12" x14ac:dyDescent="0.25">
      <c r="G456" s="26"/>
      <c r="H456" s="26"/>
      <c r="I456" s="26"/>
      <c r="J456" s="26"/>
      <c r="K456" s="26"/>
      <c r="L456" s="26"/>
    </row>
    <row r="457" spans="7:12" x14ac:dyDescent="0.25">
      <c r="G457" s="26"/>
      <c r="H457" s="26"/>
      <c r="I457" s="26"/>
      <c r="J457" s="26"/>
      <c r="K457" s="26"/>
      <c r="L457" s="26"/>
    </row>
    <row r="458" spans="7:12" x14ac:dyDescent="0.25">
      <c r="G458" s="26"/>
      <c r="H458" s="26"/>
      <c r="I458" s="26"/>
      <c r="J458" s="26"/>
      <c r="K458" s="26"/>
      <c r="L458" s="26"/>
    </row>
    <row r="459" spans="7:12" x14ac:dyDescent="0.25">
      <c r="G459" s="26"/>
      <c r="H459" s="26"/>
      <c r="I459" s="26"/>
      <c r="J459" s="26"/>
      <c r="K459" s="26"/>
      <c r="L459" s="26"/>
    </row>
    <row r="460" spans="7:12" x14ac:dyDescent="0.25">
      <c r="G460" s="26"/>
      <c r="H460" s="26"/>
      <c r="I460" s="26"/>
      <c r="J460" s="26"/>
      <c r="K460" s="26"/>
      <c r="L460" s="26"/>
    </row>
    <row r="461" spans="7:12" x14ac:dyDescent="0.25">
      <c r="G461" s="26"/>
      <c r="H461" s="26"/>
      <c r="I461" s="26"/>
      <c r="J461" s="26"/>
      <c r="K461" s="26"/>
      <c r="L461" s="26"/>
    </row>
    <row r="462" spans="7:12" x14ac:dyDescent="0.25">
      <c r="G462" s="26"/>
      <c r="H462" s="26"/>
      <c r="I462" s="26"/>
      <c r="J462" s="26"/>
      <c r="K462" s="26"/>
      <c r="L462" s="26"/>
    </row>
    <row r="463" spans="7:12" x14ac:dyDescent="0.25">
      <c r="G463" s="26"/>
      <c r="H463" s="26"/>
      <c r="I463" s="26"/>
      <c r="J463" s="26"/>
      <c r="K463" s="26"/>
      <c r="L463" s="26"/>
    </row>
    <row r="464" spans="7:12" x14ac:dyDescent="0.25">
      <c r="G464" s="26"/>
      <c r="H464" s="26"/>
      <c r="I464" s="26"/>
      <c r="J464" s="26"/>
      <c r="K464" s="26"/>
      <c r="L464" s="26"/>
    </row>
    <row r="465" spans="7:12" x14ac:dyDescent="0.25">
      <c r="G465" s="26"/>
      <c r="H465" s="26"/>
      <c r="I465" s="26"/>
      <c r="J465" s="26"/>
      <c r="K465" s="26"/>
      <c r="L465" s="26"/>
    </row>
    <row r="466" spans="7:12" x14ac:dyDescent="0.25">
      <c r="G466" s="26"/>
      <c r="H466" s="26"/>
      <c r="I466" s="26"/>
      <c r="J466" s="26"/>
      <c r="K466" s="26"/>
      <c r="L466" s="26"/>
    </row>
    <row r="467" spans="7:12" x14ac:dyDescent="0.25">
      <c r="G467" s="26"/>
      <c r="H467" s="26"/>
      <c r="I467" s="26"/>
      <c r="J467" s="26"/>
      <c r="K467" s="26"/>
      <c r="L467" s="26"/>
    </row>
    <row r="468" spans="7:12" x14ac:dyDescent="0.25">
      <c r="G468" s="26"/>
      <c r="H468" s="26"/>
      <c r="I468" s="26"/>
      <c r="J468" s="26"/>
      <c r="K468" s="26"/>
      <c r="L468" s="26"/>
    </row>
    <row r="469" spans="7:12" x14ac:dyDescent="0.25">
      <c r="G469" s="26"/>
      <c r="H469" s="26"/>
      <c r="I469" s="26"/>
      <c r="J469" s="26"/>
      <c r="K469" s="26"/>
      <c r="L469" s="26"/>
    </row>
    <row r="470" spans="7:12" x14ac:dyDescent="0.25">
      <c r="G470" s="26"/>
      <c r="H470" s="26"/>
      <c r="I470" s="26"/>
      <c r="J470" s="26"/>
      <c r="K470" s="26"/>
      <c r="L470" s="26"/>
    </row>
    <row r="471" spans="7:12" x14ac:dyDescent="0.25">
      <c r="G471" s="26"/>
      <c r="H471" s="26"/>
      <c r="I471" s="26"/>
      <c r="J471" s="26"/>
      <c r="K471" s="26"/>
      <c r="L471" s="26"/>
    </row>
    <row r="472" spans="7:12" x14ac:dyDescent="0.25">
      <c r="G472" s="26"/>
      <c r="H472" s="26"/>
      <c r="I472" s="26"/>
      <c r="J472" s="26"/>
      <c r="K472" s="26"/>
      <c r="L472" s="26"/>
    </row>
    <row r="473" spans="7:12" x14ac:dyDescent="0.25">
      <c r="G473" s="26"/>
      <c r="H473" s="26"/>
      <c r="I473" s="26"/>
      <c r="J473" s="26"/>
      <c r="K473" s="26"/>
      <c r="L473" s="26"/>
    </row>
    <row r="474" spans="7:12" x14ac:dyDescent="0.25">
      <c r="G474" s="26"/>
      <c r="H474" s="26"/>
      <c r="I474" s="26"/>
      <c r="J474" s="26"/>
      <c r="K474" s="26"/>
      <c r="L474" s="26"/>
    </row>
    <row r="475" spans="7:12" x14ac:dyDescent="0.25">
      <c r="G475" s="26"/>
      <c r="H475" s="26"/>
      <c r="I475" s="26"/>
      <c r="J475" s="26"/>
      <c r="K475" s="26"/>
      <c r="L475" s="26"/>
    </row>
    <row r="476" spans="7:12" x14ac:dyDescent="0.25">
      <c r="G476" s="26"/>
      <c r="H476" s="26"/>
      <c r="I476" s="26"/>
      <c r="J476" s="26"/>
      <c r="K476" s="26"/>
      <c r="L476" s="26"/>
    </row>
    <row r="477" spans="7:12" x14ac:dyDescent="0.25">
      <c r="G477" s="26"/>
      <c r="H477" s="26"/>
      <c r="I477" s="26"/>
      <c r="J477" s="26"/>
      <c r="K477" s="26"/>
      <c r="L477" s="26"/>
    </row>
    <row r="478" spans="7:12" x14ac:dyDescent="0.25">
      <c r="G478" s="26"/>
      <c r="H478" s="26"/>
      <c r="I478" s="26"/>
      <c r="J478" s="26"/>
      <c r="K478" s="26"/>
      <c r="L478" s="26"/>
    </row>
    <row r="479" spans="7:12" x14ac:dyDescent="0.25">
      <c r="G479" s="26"/>
      <c r="H479" s="26"/>
      <c r="I479" s="26"/>
      <c r="J479" s="26"/>
      <c r="K479" s="26"/>
      <c r="L479" s="26"/>
    </row>
    <row r="480" spans="7:12" x14ac:dyDescent="0.25">
      <c r="G480" s="26"/>
      <c r="H480" s="26"/>
      <c r="I480" s="26"/>
      <c r="J480" s="26"/>
      <c r="K480" s="26"/>
      <c r="L480" s="26"/>
    </row>
    <row r="481" spans="7:12" x14ac:dyDescent="0.25">
      <c r="G481" s="26"/>
      <c r="H481" s="26"/>
      <c r="I481" s="26"/>
      <c r="J481" s="26"/>
      <c r="K481" s="26"/>
      <c r="L481" s="26"/>
    </row>
    <row r="482" spans="7:12" x14ac:dyDescent="0.25">
      <c r="G482" s="26"/>
      <c r="H482" s="26"/>
      <c r="I482" s="26"/>
      <c r="J482" s="26"/>
      <c r="K482" s="26"/>
      <c r="L482" s="26"/>
    </row>
    <row r="483" spans="7:12" x14ac:dyDescent="0.25">
      <c r="G483" s="26"/>
      <c r="H483" s="26"/>
      <c r="I483" s="26"/>
      <c r="J483" s="26"/>
      <c r="K483" s="26"/>
      <c r="L483" s="26"/>
    </row>
    <row r="484" spans="7:12" x14ac:dyDescent="0.25">
      <c r="G484" s="26"/>
      <c r="H484" s="26"/>
      <c r="I484" s="26"/>
      <c r="J484" s="26"/>
      <c r="K484" s="26"/>
      <c r="L484" s="26"/>
    </row>
    <row r="485" spans="7:12" x14ac:dyDescent="0.25">
      <c r="G485" s="26"/>
      <c r="H485" s="26"/>
      <c r="I485" s="26"/>
      <c r="J485" s="26"/>
      <c r="K485" s="26"/>
      <c r="L485" s="26"/>
    </row>
    <row r="486" spans="7:12" x14ac:dyDescent="0.25">
      <c r="G486" s="26"/>
      <c r="H486" s="26"/>
      <c r="I486" s="26"/>
      <c r="J486" s="26"/>
      <c r="K486" s="26"/>
      <c r="L486" s="26"/>
    </row>
    <row r="487" spans="7:12" x14ac:dyDescent="0.25">
      <c r="G487" s="26"/>
      <c r="H487" s="26"/>
      <c r="I487" s="26"/>
      <c r="J487" s="26"/>
      <c r="K487" s="26"/>
      <c r="L487" s="26"/>
    </row>
    <row r="488" spans="7:12" x14ac:dyDescent="0.25">
      <c r="G488" s="26"/>
      <c r="H488" s="26"/>
      <c r="I488" s="26"/>
      <c r="J488" s="26"/>
      <c r="K488" s="26"/>
      <c r="L488" s="26"/>
    </row>
    <row r="489" spans="7:12" x14ac:dyDescent="0.25">
      <c r="G489" s="26"/>
      <c r="H489" s="26"/>
      <c r="I489" s="26"/>
      <c r="J489" s="26"/>
      <c r="K489" s="26"/>
      <c r="L489" s="26"/>
    </row>
    <row r="490" spans="7:12" x14ac:dyDescent="0.25">
      <c r="G490" s="26"/>
      <c r="H490" s="26"/>
      <c r="I490" s="26"/>
      <c r="J490" s="26"/>
      <c r="K490" s="26"/>
      <c r="L490" s="26"/>
    </row>
    <row r="491" spans="7:12" x14ac:dyDescent="0.25">
      <c r="G491" s="26"/>
      <c r="H491" s="26"/>
      <c r="I491" s="26"/>
      <c r="J491" s="26"/>
      <c r="K491" s="26"/>
      <c r="L491" s="26"/>
    </row>
    <row r="492" spans="7:12" x14ac:dyDescent="0.25">
      <c r="G492" s="26"/>
      <c r="H492" s="26"/>
      <c r="I492" s="26"/>
      <c r="J492" s="26"/>
      <c r="K492" s="26"/>
      <c r="L492" s="26"/>
    </row>
    <row r="493" spans="7:12" x14ac:dyDescent="0.25">
      <c r="G493" s="26"/>
      <c r="H493" s="26"/>
      <c r="I493" s="26"/>
      <c r="J493" s="26"/>
      <c r="K493" s="26"/>
      <c r="L493" s="26"/>
    </row>
    <row r="494" spans="7:12" x14ac:dyDescent="0.25">
      <c r="G494" s="26"/>
      <c r="H494" s="26"/>
      <c r="I494" s="26"/>
      <c r="J494" s="26"/>
      <c r="K494" s="26"/>
      <c r="L494" s="26"/>
    </row>
    <row r="495" spans="7:12" x14ac:dyDescent="0.25">
      <c r="G495" s="26"/>
      <c r="H495" s="26"/>
      <c r="I495" s="26"/>
      <c r="J495" s="26"/>
      <c r="K495" s="26"/>
      <c r="L495" s="26"/>
    </row>
    <row r="496" spans="7:12" x14ac:dyDescent="0.25">
      <c r="G496" s="26"/>
      <c r="H496" s="26"/>
      <c r="I496" s="26"/>
      <c r="J496" s="26"/>
      <c r="K496" s="26"/>
      <c r="L496" s="26"/>
    </row>
    <row r="497" spans="7:12" x14ac:dyDescent="0.25">
      <c r="G497" s="26"/>
      <c r="H497" s="26"/>
      <c r="I497" s="26"/>
      <c r="J497" s="26"/>
      <c r="K497" s="26"/>
      <c r="L497" s="26"/>
    </row>
    <row r="498" spans="7:12" x14ac:dyDescent="0.25">
      <c r="G498" s="26"/>
      <c r="H498" s="26"/>
      <c r="I498" s="26"/>
      <c r="J498" s="26"/>
      <c r="K498" s="26"/>
      <c r="L498" s="26"/>
    </row>
    <row r="499" spans="7:12" x14ac:dyDescent="0.25">
      <c r="G499" s="26"/>
      <c r="H499" s="26"/>
      <c r="I499" s="26"/>
      <c r="J499" s="26"/>
      <c r="K499" s="26"/>
      <c r="L499" s="26"/>
    </row>
    <row r="500" spans="7:12" x14ac:dyDescent="0.25">
      <c r="G500" s="26"/>
      <c r="H500" s="26"/>
      <c r="I500" s="26"/>
      <c r="J500" s="26"/>
      <c r="K500" s="26"/>
      <c r="L500" s="26"/>
    </row>
    <row r="501" spans="7:12" x14ac:dyDescent="0.25">
      <c r="G501" s="26"/>
      <c r="H501" s="26"/>
      <c r="I501" s="26"/>
      <c r="J501" s="26"/>
      <c r="K501" s="26"/>
      <c r="L501" s="26"/>
    </row>
    <row r="502" spans="7:12" x14ac:dyDescent="0.25">
      <c r="G502" s="26"/>
      <c r="H502" s="26"/>
      <c r="I502" s="26"/>
      <c r="J502" s="26"/>
      <c r="K502" s="26"/>
      <c r="L502" s="26"/>
    </row>
    <row r="503" spans="7:12" x14ac:dyDescent="0.25">
      <c r="G503" s="26"/>
      <c r="H503" s="26"/>
      <c r="I503" s="26"/>
      <c r="J503" s="26"/>
      <c r="K503" s="26"/>
      <c r="L503" s="26"/>
    </row>
    <row r="504" spans="7:12" x14ac:dyDescent="0.25">
      <c r="G504" s="26"/>
      <c r="H504" s="26"/>
      <c r="I504" s="26"/>
      <c r="J504" s="26"/>
      <c r="K504" s="26"/>
      <c r="L504" s="26"/>
    </row>
    <row r="505" spans="7:12" x14ac:dyDescent="0.25">
      <c r="G505" s="26"/>
      <c r="H505" s="26"/>
      <c r="I505" s="26"/>
      <c r="J505" s="26"/>
      <c r="K505" s="26"/>
      <c r="L505" s="26"/>
    </row>
    <row r="506" spans="7:12" x14ac:dyDescent="0.25">
      <c r="G506" s="26"/>
      <c r="H506" s="26"/>
      <c r="I506" s="26"/>
      <c r="J506" s="26"/>
      <c r="K506" s="26"/>
      <c r="L506" s="26"/>
    </row>
    <row r="507" spans="7:12" x14ac:dyDescent="0.25">
      <c r="G507" s="26"/>
      <c r="H507" s="26"/>
      <c r="I507" s="26"/>
      <c r="J507" s="26"/>
      <c r="K507" s="26"/>
      <c r="L507" s="26"/>
    </row>
    <row r="508" spans="7:12" x14ac:dyDescent="0.25">
      <c r="G508" s="26"/>
      <c r="H508" s="26"/>
      <c r="I508" s="26"/>
      <c r="J508" s="26"/>
      <c r="K508" s="26"/>
      <c r="L508" s="26"/>
    </row>
    <row r="509" spans="7:12" x14ac:dyDescent="0.25">
      <c r="G509" s="26"/>
      <c r="H509" s="26"/>
      <c r="I509" s="26"/>
      <c r="J509" s="26"/>
      <c r="K509" s="26"/>
      <c r="L509" s="26"/>
    </row>
    <row r="510" spans="7:12" x14ac:dyDescent="0.25">
      <c r="G510" s="26"/>
      <c r="H510" s="26"/>
      <c r="I510" s="26"/>
      <c r="J510" s="26"/>
      <c r="K510" s="26"/>
      <c r="L510" s="26"/>
    </row>
    <row r="511" spans="7:12" x14ac:dyDescent="0.25">
      <c r="G511" s="26"/>
      <c r="H511" s="26"/>
      <c r="I511" s="26"/>
      <c r="J511" s="26"/>
      <c r="K511" s="26"/>
      <c r="L511" s="26"/>
    </row>
    <row r="512" spans="7:12" x14ac:dyDescent="0.25">
      <c r="G512" s="26"/>
      <c r="H512" s="26"/>
      <c r="I512" s="26"/>
      <c r="J512" s="26"/>
      <c r="K512" s="26"/>
      <c r="L512" s="26"/>
    </row>
    <row r="513" spans="7:12" x14ac:dyDescent="0.25">
      <c r="G513" s="26"/>
      <c r="H513" s="26"/>
      <c r="I513" s="26"/>
      <c r="J513" s="26"/>
      <c r="K513" s="26"/>
      <c r="L513" s="26"/>
    </row>
    <row r="514" spans="7:12" x14ac:dyDescent="0.25">
      <c r="G514" s="26"/>
      <c r="H514" s="26"/>
      <c r="I514" s="26"/>
      <c r="J514" s="26"/>
      <c r="K514" s="26"/>
      <c r="L514" s="26"/>
    </row>
    <row r="515" spans="7:12" x14ac:dyDescent="0.25">
      <c r="G515" s="26"/>
      <c r="H515" s="26"/>
      <c r="I515" s="26"/>
      <c r="J515" s="26"/>
      <c r="K515" s="26"/>
      <c r="L515" s="26"/>
    </row>
    <row r="516" spans="7:12" x14ac:dyDescent="0.25">
      <c r="G516" s="26"/>
      <c r="H516" s="26"/>
      <c r="I516" s="26"/>
      <c r="J516" s="26"/>
      <c r="K516" s="26"/>
      <c r="L516" s="26"/>
    </row>
    <row r="517" spans="7:12" x14ac:dyDescent="0.25">
      <c r="G517" s="26"/>
      <c r="H517" s="26"/>
      <c r="I517" s="26"/>
      <c r="J517" s="26"/>
      <c r="K517" s="26"/>
      <c r="L517" s="26"/>
    </row>
    <row r="518" spans="7:12" x14ac:dyDescent="0.25">
      <c r="G518" s="26"/>
      <c r="H518" s="26"/>
      <c r="I518" s="26"/>
      <c r="J518" s="26"/>
      <c r="K518" s="26"/>
      <c r="L518" s="26"/>
    </row>
    <row r="519" spans="7:12" x14ac:dyDescent="0.25">
      <c r="G519" s="26"/>
      <c r="H519" s="26"/>
      <c r="I519" s="26"/>
      <c r="J519" s="26"/>
      <c r="K519" s="26"/>
      <c r="L519" s="26"/>
    </row>
    <row r="520" spans="7:12" x14ac:dyDescent="0.25">
      <c r="G520" s="26"/>
      <c r="H520" s="26"/>
      <c r="I520" s="26"/>
      <c r="J520" s="26"/>
      <c r="K520" s="26"/>
      <c r="L520" s="26"/>
    </row>
    <row r="521" spans="7:12" x14ac:dyDescent="0.25">
      <c r="G521" s="26"/>
      <c r="H521" s="26"/>
      <c r="I521" s="26"/>
      <c r="J521" s="26"/>
      <c r="K521" s="26"/>
      <c r="L521" s="26"/>
    </row>
    <row r="522" spans="7:12" x14ac:dyDescent="0.25">
      <c r="G522" s="26"/>
      <c r="H522" s="26"/>
      <c r="I522" s="26"/>
      <c r="J522" s="26"/>
      <c r="K522" s="26"/>
      <c r="L522" s="26"/>
    </row>
    <row r="523" spans="7:12" x14ac:dyDescent="0.25">
      <c r="G523" s="26"/>
      <c r="H523" s="26"/>
      <c r="I523" s="26"/>
      <c r="J523" s="26"/>
      <c r="K523" s="26"/>
      <c r="L523" s="26"/>
    </row>
    <row r="524" spans="7:12" x14ac:dyDescent="0.25">
      <c r="G524" s="26"/>
      <c r="H524" s="26"/>
      <c r="I524" s="26"/>
      <c r="J524" s="26"/>
      <c r="K524" s="26"/>
      <c r="L524" s="26"/>
    </row>
    <row r="525" spans="7:12" x14ac:dyDescent="0.25">
      <c r="G525" s="26"/>
      <c r="H525" s="26"/>
      <c r="I525" s="26"/>
      <c r="J525" s="26"/>
      <c r="K525" s="26"/>
      <c r="L525" s="26"/>
    </row>
    <row r="526" spans="7:12" x14ac:dyDescent="0.25">
      <c r="G526" s="26"/>
      <c r="H526" s="26"/>
      <c r="I526" s="26"/>
      <c r="J526" s="26"/>
      <c r="K526" s="26"/>
      <c r="L526" s="26"/>
    </row>
    <row r="527" spans="7:12" x14ac:dyDescent="0.25">
      <c r="G527" s="26"/>
      <c r="H527" s="26"/>
      <c r="I527" s="26"/>
      <c r="J527" s="26"/>
      <c r="K527" s="26"/>
      <c r="L527" s="26"/>
    </row>
    <row r="528" spans="7:12" x14ac:dyDescent="0.25">
      <c r="G528" s="26"/>
      <c r="H528" s="26"/>
      <c r="I528" s="26"/>
      <c r="J528" s="26"/>
      <c r="K528" s="26"/>
      <c r="L528" s="26"/>
    </row>
    <row r="529" spans="7:12" x14ac:dyDescent="0.25">
      <c r="G529" s="26"/>
      <c r="H529" s="26"/>
      <c r="I529" s="26"/>
      <c r="J529" s="26"/>
      <c r="K529" s="26"/>
      <c r="L529" s="26"/>
    </row>
    <row r="530" spans="7:12" x14ac:dyDescent="0.25">
      <c r="G530" s="26"/>
      <c r="H530" s="26"/>
      <c r="I530" s="26"/>
      <c r="J530" s="26"/>
      <c r="K530" s="26"/>
      <c r="L530" s="26"/>
    </row>
    <row r="531" spans="7:12" x14ac:dyDescent="0.25">
      <c r="G531" s="26"/>
      <c r="H531" s="26"/>
      <c r="I531" s="26"/>
      <c r="J531" s="26"/>
      <c r="K531" s="26"/>
      <c r="L531" s="26"/>
    </row>
    <row r="532" spans="7:12" x14ac:dyDescent="0.25">
      <c r="G532" s="26"/>
      <c r="H532" s="26"/>
      <c r="I532" s="26"/>
      <c r="J532" s="26"/>
      <c r="K532" s="26"/>
      <c r="L532" s="26"/>
    </row>
    <row r="533" spans="7:12" x14ac:dyDescent="0.25">
      <c r="G533" s="26"/>
      <c r="H533" s="26"/>
      <c r="I533" s="26"/>
      <c r="J533" s="26"/>
      <c r="K533" s="26"/>
      <c r="L533" s="26"/>
    </row>
    <row r="534" spans="7:12" x14ac:dyDescent="0.25">
      <c r="G534" s="26"/>
      <c r="H534" s="26"/>
      <c r="I534" s="26"/>
      <c r="J534" s="26"/>
      <c r="K534" s="26"/>
      <c r="L534" s="26"/>
    </row>
    <row r="535" spans="7:12" x14ac:dyDescent="0.25">
      <c r="G535" s="26"/>
      <c r="H535" s="26"/>
      <c r="I535" s="26"/>
      <c r="J535" s="26"/>
      <c r="K535" s="26"/>
      <c r="L535" s="26"/>
    </row>
    <row r="536" spans="7:12" x14ac:dyDescent="0.25">
      <c r="G536" s="26"/>
      <c r="H536" s="26"/>
      <c r="I536" s="26"/>
      <c r="J536" s="26"/>
      <c r="K536" s="26"/>
      <c r="L536" s="26"/>
    </row>
    <row r="537" spans="7:12" x14ac:dyDescent="0.25">
      <c r="G537" s="26"/>
      <c r="H537" s="26"/>
      <c r="I537" s="26"/>
      <c r="J537" s="26"/>
      <c r="K537" s="26"/>
      <c r="L537" s="26"/>
    </row>
    <row r="538" spans="7:12" x14ac:dyDescent="0.25">
      <c r="G538" s="26"/>
      <c r="H538" s="26"/>
      <c r="I538" s="26"/>
      <c r="J538" s="26"/>
      <c r="K538" s="26"/>
      <c r="L538" s="26"/>
    </row>
    <row r="539" spans="7:12" x14ac:dyDescent="0.25">
      <c r="G539" s="26"/>
      <c r="H539" s="26"/>
      <c r="I539" s="26"/>
      <c r="J539" s="26"/>
      <c r="K539" s="26"/>
      <c r="L539" s="26"/>
    </row>
    <row r="540" spans="7:12" x14ac:dyDescent="0.25">
      <c r="G540" s="26"/>
      <c r="H540" s="26"/>
      <c r="I540" s="26"/>
      <c r="J540" s="26"/>
      <c r="K540" s="26"/>
      <c r="L540" s="26"/>
    </row>
    <row r="541" spans="7:12" x14ac:dyDescent="0.25">
      <c r="G541" s="26"/>
      <c r="H541" s="26"/>
      <c r="I541" s="26"/>
      <c r="J541" s="26"/>
      <c r="K541" s="26"/>
      <c r="L541" s="26"/>
    </row>
    <row r="542" spans="7:12" x14ac:dyDescent="0.25">
      <c r="G542" s="26"/>
      <c r="H542" s="26"/>
      <c r="I542" s="26"/>
      <c r="J542" s="26"/>
      <c r="K542" s="26"/>
      <c r="L542" s="26"/>
    </row>
    <row r="543" spans="7:12" x14ac:dyDescent="0.25">
      <c r="G543" s="26"/>
      <c r="H543" s="26"/>
      <c r="I543" s="26"/>
      <c r="J543" s="26"/>
      <c r="K543" s="26"/>
      <c r="L543" s="26"/>
    </row>
    <row r="544" spans="7:12" x14ac:dyDescent="0.25">
      <c r="G544" s="26"/>
      <c r="H544" s="26"/>
      <c r="I544" s="26"/>
      <c r="J544" s="26"/>
      <c r="K544" s="26"/>
      <c r="L544" s="26"/>
    </row>
    <row r="545" spans="7:12" x14ac:dyDescent="0.25">
      <c r="G545" s="26"/>
      <c r="H545" s="26"/>
      <c r="I545" s="26"/>
      <c r="J545" s="26"/>
      <c r="K545" s="26"/>
      <c r="L545" s="26"/>
    </row>
    <row r="546" spans="7:12" x14ac:dyDescent="0.25">
      <c r="G546" s="26"/>
      <c r="H546" s="26"/>
      <c r="I546" s="26"/>
      <c r="J546" s="26"/>
      <c r="K546" s="26"/>
      <c r="L546" s="26"/>
    </row>
    <row r="547" spans="7:12" x14ac:dyDescent="0.25">
      <c r="G547" s="26"/>
      <c r="H547" s="26"/>
      <c r="I547" s="26"/>
      <c r="J547" s="26"/>
      <c r="K547" s="26"/>
      <c r="L547" s="26"/>
    </row>
    <row r="548" spans="7:12" x14ac:dyDescent="0.25">
      <c r="G548" s="26"/>
      <c r="H548" s="26"/>
      <c r="I548" s="26"/>
      <c r="J548" s="26"/>
      <c r="K548" s="26"/>
      <c r="L548" s="26"/>
    </row>
    <row r="549" spans="7:12" x14ac:dyDescent="0.25">
      <c r="G549" s="26"/>
      <c r="H549" s="26"/>
      <c r="I549" s="26"/>
      <c r="J549" s="26"/>
      <c r="K549" s="26"/>
      <c r="L549" s="26"/>
    </row>
    <row r="550" spans="7:12" x14ac:dyDescent="0.25">
      <c r="G550" s="26"/>
      <c r="H550" s="26"/>
      <c r="I550" s="26"/>
      <c r="J550" s="26"/>
      <c r="K550" s="26"/>
      <c r="L550" s="26"/>
    </row>
    <row r="551" spans="7:12" x14ac:dyDescent="0.25">
      <c r="G551" s="26"/>
      <c r="H551" s="26"/>
      <c r="I551" s="26"/>
      <c r="J551" s="26"/>
      <c r="K551" s="26"/>
      <c r="L551" s="26"/>
    </row>
    <row r="552" spans="7:12" x14ac:dyDescent="0.25">
      <c r="G552" s="26"/>
      <c r="H552" s="26"/>
      <c r="I552" s="26"/>
      <c r="J552" s="26"/>
      <c r="K552" s="26"/>
      <c r="L552" s="26"/>
    </row>
    <row r="553" spans="7:12" x14ac:dyDescent="0.25">
      <c r="G553" s="26"/>
      <c r="H553" s="26"/>
      <c r="I553" s="26"/>
      <c r="J553" s="26"/>
      <c r="K553" s="26"/>
      <c r="L553" s="26"/>
    </row>
    <row r="554" spans="7:12" x14ac:dyDescent="0.25">
      <c r="G554" s="26"/>
      <c r="H554" s="26"/>
      <c r="I554" s="26"/>
      <c r="J554" s="26"/>
      <c r="K554" s="26"/>
      <c r="L554" s="26"/>
    </row>
    <row r="555" spans="7:12" x14ac:dyDescent="0.25">
      <c r="G555" s="26"/>
      <c r="H555" s="26"/>
      <c r="I555" s="26"/>
      <c r="J555" s="26"/>
      <c r="K555" s="26"/>
      <c r="L555" s="26"/>
    </row>
    <row r="556" spans="7:12" x14ac:dyDescent="0.25">
      <c r="G556" s="26"/>
      <c r="H556" s="26"/>
      <c r="I556" s="26"/>
      <c r="J556" s="26"/>
      <c r="K556" s="26"/>
      <c r="L556" s="26"/>
    </row>
    <row r="557" spans="7:12" x14ac:dyDescent="0.25">
      <c r="G557" s="26"/>
      <c r="H557" s="26"/>
      <c r="I557" s="26"/>
      <c r="J557" s="26"/>
      <c r="K557" s="26"/>
      <c r="L557" s="26"/>
    </row>
    <row r="558" spans="7:12" x14ac:dyDescent="0.25">
      <c r="G558" s="26"/>
      <c r="H558" s="26"/>
      <c r="I558" s="26"/>
      <c r="J558" s="26"/>
      <c r="K558" s="26"/>
      <c r="L558" s="26"/>
    </row>
    <row r="559" spans="7:12" x14ac:dyDescent="0.25">
      <c r="G559" s="26"/>
      <c r="H559" s="26"/>
      <c r="I559" s="26"/>
      <c r="J559" s="26"/>
      <c r="K559" s="26"/>
      <c r="L559" s="26"/>
    </row>
    <row r="560" spans="7:12" x14ac:dyDescent="0.25">
      <c r="G560" s="26"/>
      <c r="H560" s="26"/>
      <c r="I560" s="26"/>
      <c r="J560" s="26"/>
      <c r="K560" s="26"/>
      <c r="L560" s="26"/>
    </row>
    <row r="561" spans="7:12" x14ac:dyDescent="0.25">
      <c r="G561" s="26"/>
      <c r="H561" s="26"/>
      <c r="I561" s="26"/>
      <c r="J561" s="26"/>
      <c r="K561" s="26"/>
      <c r="L561" s="26"/>
    </row>
    <row r="562" spans="7:12" x14ac:dyDescent="0.25">
      <c r="G562" s="26"/>
      <c r="H562" s="26"/>
      <c r="I562" s="26"/>
      <c r="J562" s="26"/>
      <c r="K562" s="26"/>
      <c r="L562" s="26"/>
    </row>
    <row r="563" spans="7:12" x14ac:dyDescent="0.25">
      <c r="G563" s="26"/>
      <c r="H563" s="26"/>
      <c r="I563" s="26"/>
      <c r="J563" s="26"/>
      <c r="K563" s="26"/>
      <c r="L563" s="26"/>
    </row>
    <row r="564" spans="7:12" x14ac:dyDescent="0.25">
      <c r="G564" s="26"/>
      <c r="H564" s="26"/>
      <c r="I564" s="26"/>
      <c r="J564" s="26"/>
      <c r="K564" s="26"/>
      <c r="L564" s="26"/>
    </row>
    <row r="565" spans="7:12" x14ac:dyDescent="0.25">
      <c r="G565" s="26"/>
      <c r="H565" s="26"/>
      <c r="I565" s="26"/>
      <c r="J565" s="26"/>
      <c r="K565" s="26"/>
      <c r="L565" s="26"/>
    </row>
    <row r="566" spans="7:12" x14ac:dyDescent="0.25">
      <c r="G566" s="26"/>
      <c r="H566" s="26"/>
      <c r="I566" s="26"/>
      <c r="J566" s="26"/>
      <c r="K566" s="26"/>
      <c r="L566" s="26"/>
    </row>
    <row r="567" spans="7:12" x14ac:dyDescent="0.25">
      <c r="G567" s="26"/>
      <c r="H567" s="26"/>
      <c r="I567" s="26"/>
      <c r="J567" s="26"/>
      <c r="K567" s="26"/>
      <c r="L567" s="26"/>
    </row>
    <row r="568" spans="7:12" x14ac:dyDescent="0.25">
      <c r="G568" s="26"/>
      <c r="H568" s="26"/>
      <c r="I568" s="26"/>
      <c r="J568" s="26"/>
      <c r="K568" s="26"/>
      <c r="L568" s="26"/>
    </row>
    <row r="569" spans="7:12" x14ac:dyDescent="0.25">
      <c r="G569" s="26"/>
      <c r="H569" s="26"/>
      <c r="I569" s="26"/>
      <c r="J569" s="26"/>
      <c r="K569" s="26"/>
      <c r="L569" s="26"/>
    </row>
    <row r="570" spans="7:12" x14ac:dyDescent="0.25">
      <c r="G570" s="26"/>
      <c r="H570" s="26"/>
      <c r="I570" s="26"/>
      <c r="J570" s="26"/>
      <c r="K570" s="26"/>
      <c r="L570" s="26"/>
    </row>
    <row r="571" spans="7:12" x14ac:dyDescent="0.25">
      <c r="G571" s="26"/>
      <c r="H571" s="26"/>
      <c r="I571" s="26"/>
      <c r="J571" s="26"/>
      <c r="K571" s="26"/>
      <c r="L571" s="26"/>
    </row>
    <row r="572" spans="7:12" x14ac:dyDescent="0.25">
      <c r="G572" s="26"/>
      <c r="H572" s="26"/>
      <c r="I572" s="26"/>
      <c r="J572" s="26"/>
      <c r="K572" s="26"/>
      <c r="L572" s="26"/>
    </row>
    <row r="573" spans="7:12" x14ac:dyDescent="0.25">
      <c r="G573" s="26"/>
      <c r="H573" s="26"/>
      <c r="I573" s="26"/>
      <c r="J573" s="26"/>
      <c r="K573" s="26"/>
      <c r="L573" s="26"/>
    </row>
    <row r="574" spans="7:12" x14ac:dyDescent="0.25">
      <c r="G574" s="26"/>
      <c r="H574" s="26"/>
      <c r="I574" s="26"/>
      <c r="J574" s="26"/>
      <c r="K574" s="26"/>
      <c r="L574" s="26"/>
    </row>
    <row r="575" spans="7:12" x14ac:dyDescent="0.25">
      <c r="G575" s="26"/>
      <c r="H575" s="26"/>
      <c r="I575" s="26"/>
      <c r="J575" s="26"/>
      <c r="K575" s="26"/>
      <c r="L575" s="26"/>
    </row>
    <row r="576" spans="7:12" x14ac:dyDescent="0.25">
      <c r="G576" s="26"/>
      <c r="H576" s="26"/>
      <c r="I576" s="26"/>
      <c r="J576" s="26"/>
      <c r="K576" s="26"/>
      <c r="L576" s="26"/>
    </row>
    <row r="577" spans="7:12" x14ac:dyDescent="0.25">
      <c r="G577" s="26"/>
      <c r="H577" s="26"/>
      <c r="I577" s="26"/>
      <c r="J577" s="26"/>
      <c r="K577" s="26"/>
      <c r="L577" s="26"/>
    </row>
    <row r="578" spans="7:12" x14ac:dyDescent="0.25">
      <c r="G578" s="26"/>
      <c r="H578" s="26"/>
      <c r="I578" s="26"/>
      <c r="J578" s="26"/>
      <c r="K578" s="26"/>
      <c r="L578" s="26"/>
    </row>
    <row r="579" spans="7:12" x14ac:dyDescent="0.25">
      <c r="G579" s="26"/>
      <c r="H579" s="26"/>
      <c r="I579" s="26"/>
      <c r="J579" s="26"/>
      <c r="K579" s="26"/>
      <c r="L579" s="26"/>
    </row>
    <row r="580" spans="7:12" x14ac:dyDescent="0.25">
      <c r="G580" s="26"/>
      <c r="H580" s="26"/>
      <c r="I580" s="26"/>
      <c r="J580" s="26"/>
      <c r="K580" s="26"/>
      <c r="L580" s="26"/>
    </row>
    <row r="581" spans="7:12" x14ac:dyDescent="0.25">
      <c r="G581" s="26"/>
      <c r="H581" s="26"/>
      <c r="I581" s="26"/>
      <c r="J581" s="26"/>
      <c r="K581" s="26"/>
      <c r="L581" s="26"/>
    </row>
    <row r="582" spans="7:12" x14ac:dyDescent="0.25">
      <c r="G582" s="26"/>
      <c r="H582" s="26"/>
      <c r="I582" s="26"/>
      <c r="J582" s="26"/>
      <c r="K582" s="26"/>
      <c r="L582" s="26"/>
    </row>
    <row r="583" spans="7:12" x14ac:dyDescent="0.25">
      <c r="G583" s="26"/>
      <c r="H583" s="26"/>
      <c r="I583" s="26"/>
      <c r="J583" s="26"/>
      <c r="K583" s="26"/>
      <c r="L583" s="26"/>
    </row>
    <row r="584" spans="7:12" x14ac:dyDescent="0.25">
      <c r="G584" s="26"/>
      <c r="H584" s="26"/>
      <c r="I584" s="26"/>
      <c r="J584" s="26"/>
      <c r="K584" s="26"/>
      <c r="L584" s="26"/>
    </row>
    <row r="585" spans="7:12" x14ac:dyDescent="0.25">
      <c r="G585" s="26"/>
      <c r="H585" s="26"/>
      <c r="I585" s="26"/>
      <c r="J585" s="26"/>
      <c r="K585" s="26"/>
      <c r="L585" s="26"/>
    </row>
    <row r="586" spans="7:12" x14ac:dyDescent="0.25">
      <c r="G586" s="26"/>
      <c r="H586" s="26"/>
      <c r="I586" s="26"/>
      <c r="J586" s="26"/>
      <c r="K586" s="26"/>
      <c r="L586" s="26"/>
    </row>
    <row r="587" spans="7:12" x14ac:dyDescent="0.25">
      <c r="G587" s="26"/>
      <c r="H587" s="26"/>
      <c r="I587" s="26"/>
      <c r="J587" s="26"/>
      <c r="K587" s="26"/>
      <c r="L587" s="26"/>
    </row>
    <row r="588" spans="7:12" x14ac:dyDescent="0.25">
      <c r="G588" s="26"/>
      <c r="H588" s="26"/>
      <c r="I588" s="26"/>
      <c r="J588" s="26"/>
      <c r="K588" s="26"/>
      <c r="L588" s="26"/>
    </row>
    <row r="589" spans="7:12" x14ac:dyDescent="0.25">
      <c r="G589" s="26"/>
      <c r="H589" s="26"/>
      <c r="I589" s="26"/>
      <c r="J589" s="26"/>
      <c r="K589" s="26"/>
      <c r="L589" s="26"/>
    </row>
    <row r="590" spans="7:12" x14ac:dyDescent="0.25">
      <c r="G590" s="26"/>
      <c r="H590" s="26"/>
      <c r="I590" s="26"/>
      <c r="J590" s="26"/>
      <c r="K590" s="26"/>
      <c r="L590" s="26"/>
    </row>
    <row r="591" spans="7:12" x14ac:dyDescent="0.25">
      <c r="G591" s="26"/>
      <c r="H591" s="26"/>
      <c r="I591" s="26"/>
      <c r="J591" s="26"/>
      <c r="K591" s="26"/>
      <c r="L591" s="26"/>
    </row>
    <row r="592" spans="7:12" x14ac:dyDescent="0.25">
      <c r="G592" s="26"/>
      <c r="H592" s="26"/>
      <c r="I592" s="26"/>
      <c r="J592" s="26"/>
      <c r="K592" s="26"/>
      <c r="L592" s="26"/>
    </row>
    <row r="593" spans="7:12" x14ac:dyDescent="0.25">
      <c r="G593" s="26"/>
      <c r="H593" s="26"/>
      <c r="I593" s="26"/>
      <c r="J593" s="26"/>
      <c r="K593" s="26"/>
      <c r="L593" s="26"/>
    </row>
    <row r="594" spans="7:12" x14ac:dyDescent="0.25">
      <c r="G594" s="26"/>
      <c r="H594" s="26"/>
      <c r="I594" s="26"/>
      <c r="J594" s="26"/>
      <c r="K594" s="26"/>
      <c r="L594" s="26"/>
    </row>
    <row r="595" spans="7:12" x14ac:dyDescent="0.25">
      <c r="G595" s="26"/>
      <c r="H595" s="26"/>
      <c r="I595" s="26"/>
      <c r="J595" s="26"/>
      <c r="K595" s="26"/>
      <c r="L595" s="26"/>
    </row>
    <row r="596" spans="7:12" x14ac:dyDescent="0.25">
      <c r="G596" s="26"/>
      <c r="H596" s="26"/>
      <c r="I596" s="26"/>
      <c r="J596" s="26"/>
      <c r="K596" s="26"/>
      <c r="L596" s="26"/>
    </row>
    <row r="597" spans="7:12" x14ac:dyDescent="0.25">
      <c r="G597" s="26"/>
      <c r="H597" s="26"/>
      <c r="I597" s="26"/>
      <c r="J597" s="26"/>
      <c r="K597" s="26"/>
      <c r="L597" s="26"/>
    </row>
    <row r="598" spans="7:12" x14ac:dyDescent="0.25">
      <c r="G598" s="26"/>
      <c r="H598" s="26"/>
      <c r="I598" s="26"/>
      <c r="J598" s="26"/>
      <c r="K598" s="26"/>
      <c r="L598" s="26"/>
    </row>
    <row r="599" spans="7:12" x14ac:dyDescent="0.25">
      <c r="G599" s="26"/>
      <c r="H599" s="26"/>
      <c r="I599" s="26"/>
      <c r="J599" s="26"/>
      <c r="K599" s="26"/>
      <c r="L599" s="26"/>
    </row>
    <row r="600" spans="7:12" x14ac:dyDescent="0.25">
      <c r="G600" s="26"/>
      <c r="H600" s="26"/>
      <c r="I600" s="26"/>
      <c r="J600" s="26"/>
      <c r="K600" s="26"/>
      <c r="L600" s="26"/>
    </row>
    <row r="601" spans="7:12" x14ac:dyDescent="0.25">
      <c r="G601" s="26"/>
      <c r="H601" s="26"/>
      <c r="I601" s="26"/>
      <c r="J601" s="26"/>
      <c r="K601" s="26"/>
      <c r="L601" s="26"/>
    </row>
    <row r="602" spans="7:12" x14ac:dyDescent="0.25">
      <c r="G602" s="26"/>
      <c r="H602" s="26"/>
      <c r="I602" s="26"/>
      <c r="J602" s="26"/>
      <c r="K602" s="26"/>
      <c r="L602" s="26"/>
    </row>
    <row r="603" spans="7:12" x14ac:dyDescent="0.25">
      <c r="G603" s="26"/>
      <c r="H603" s="26"/>
      <c r="I603" s="26"/>
      <c r="J603" s="26"/>
      <c r="K603" s="26"/>
      <c r="L603" s="26"/>
    </row>
    <row r="604" spans="7:12" x14ac:dyDescent="0.25">
      <c r="G604" s="26"/>
      <c r="H604" s="26"/>
      <c r="I604" s="26"/>
      <c r="J604" s="26"/>
      <c r="K604" s="26"/>
      <c r="L604" s="26"/>
    </row>
    <row r="605" spans="7:12" x14ac:dyDescent="0.25">
      <c r="G605" s="26"/>
      <c r="H605" s="26"/>
      <c r="I605" s="26"/>
      <c r="J605" s="26"/>
      <c r="K605" s="26"/>
      <c r="L605" s="26"/>
    </row>
    <row r="606" spans="7:12" x14ac:dyDescent="0.25">
      <c r="G606" s="26"/>
      <c r="H606" s="26"/>
      <c r="I606" s="26"/>
      <c r="J606" s="26"/>
      <c r="K606" s="26"/>
      <c r="L606" s="26"/>
    </row>
    <row r="607" spans="7:12" x14ac:dyDescent="0.25">
      <c r="G607" s="26"/>
      <c r="H607" s="26"/>
      <c r="I607" s="26"/>
      <c r="J607" s="26"/>
      <c r="K607" s="26"/>
      <c r="L607" s="26"/>
    </row>
    <row r="608" spans="7:12" x14ac:dyDescent="0.25">
      <c r="G608" s="26"/>
      <c r="H608" s="26"/>
      <c r="I608" s="26"/>
      <c r="J608" s="26"/>
      <c r="K608" s="26"/>
      <c r="L608" s="26"/>
    </row>
    <row r="609" spans="7:12" x14ac:dyDescent="0.25">
      <c r="G609" s="26"/>
      <c r="H609" s="26"/>
      <c r="I609" s="26"/>
      <c r="J609" s="26"/>
      <c r="K609" s="26"/>
      <c r="L609" s="26"/>
    </row>
  </sheetData>
  <mergeCells count="11">
    <mergeCell ref="M11:M12"/>
    <mergeCell ref="L1:M1"/>
    <mergeCell ref="A4:M4"/>
    <mergeCell ref="L3:M3"/>
    <mergeCell ref="A8:M8"/>
    <mergeCell ref="A6:A7"/>
    <mergeCell ref="B6:B7"/>
    <mergeCell ref="C6:F6"/>
    <mergeCell ref="G6:L6"/>
    <mergeCell ref="M6:M7"/>
    <mergeCell ref="L2:M2"/>
  </mergeCells>
  <pageMargins left="0.18" right="0.17" top="0.62" bottom="0.2" header="0.21" footer="0.17"/>
  <pageSetup paperSize="9" scale="65" fitToHeight="0" orientation="landscape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Приложение №1</vt:lpstr>
      <vt:lpstr>Приложение №2</vt:lpstr>
      <vt:lpstr>Приложение №3</vt:lpstr>
      <vt:lpstr>Приложение №4</vt:lpstr>
      <vt:lpstr>'Приложение №1'!Заголовки_для_печати</vt:lpstr>
      <vt:lpstr>'Приложение №2'!Заголовки_для_печати</vt:lpstr>
      <vt:lpstr>'Приложение №2'!Область_печати</vt:lpstr>
      <vt:lpstr>'Приложение №3'!Область_печати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2016-02-17T11:47:35Z</dcterms:modified>
</cp:coreProperties>
</file>