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Лист1!$A$1:$P$141</definedName>
  </definedNames>
  <calcPr calcId="125725" calcMode="manual" refMode="R1C1"/>
</workbook>
</file>

<file path=xl/calcChain.xml><?xml version="1.0" encoding="utf-8"?>
<calcChain xmlns="http://schemas.openxmlformats.org/spreadsheetml/2006/main">
  <c r="J118" i="1"/>
  <c r="L21"/>
  <c r="L38"/>
  <c r="L49"/>
  <c r="L61"/>
  <c r="L47" l="1"/>
  <c r="L20"/>
  <c r="L19" s="1"/>
  <c r="J88"/>
  <c r="J87"/>
  <c r="J21"/>
  <c r="J20" s="1"/>
  <c r="J19" s="1"/>
  <c r="O83"/>
  <c r="L82"/>
  <c r="O98"/>
  <c r="O100"/>
  <c r="O71"/>
  <c r="O62"/>
  <c r="J49"/>
  <c r="O59"/>
  <c r="O44"/>
  <c r="J38"/>
  <c r="O36"/>
  <c r="O24"/>
  <c r="M118" l="1"/>
  <c r="N118" l="1"/>
  <c r="L118"/>
  <c r="I118"/>
  <c r="M82" l="1"/>
  <c r="N82"/>
  <c r="I82"/>
  <c r="O82" l="1"/>
  <c r="O52"/>
  <c r="O50" l="1"/>
  <c r="N38" l="1"/>
  <c r="M38"/>
  <c r="O40"/>
  <c r="O39"/>
  <c r="N21" l="1"/>
  <c r="N20" s="1"/>
  <c r="M21"/>
  <c r="M20" s="1"/>
  <c r="I21"/>
  <c r="O35"/>
  <c r="O31"/>
  <c r="O29"/>
  <c r="O25"/>
  <c r="O23"/>
  <c r="O21" l="1"/>
  <c r="O22"/>
  <c r="N123" l="1"/>
  <c r="O120"/>
  <c r="O121"/>
  <c r="O119"/>
  <c r="N117"/>
  <c r="N116" s="1"/>
  <c r="N14" s="1"/>
  <c r="N104"/>
  <c r="O85"/>
  <c r="O86"/>
  <c r="O87"/>
  <c r="O88"/>
  <c r="O89"/>
  <c r="O90"/>
  <c r="O91"/>
  <c r="O92"/>
  <c r="O93"/>
  <c r="O94"/>
  <c r="O95"/>
  <c r="O96"/>
  <c r="O97"/>
  <c r="O99"/>
  <c r="O101"/>
  <c r="O84"/>
  <c r="N102"/>
  <c r="N81"/>
  <c r="N80" s="1"/>
  <c r="O64"/>
  <c r="O65"/>
  <c r="O66"/>
  <c r="O67"/>
  <c r="O68"/>
  <c r="O69"/>
  <c r="O70"/>
  <c r="O72"/>
  <c r="O63"/>
  <c r="O53"/>
  <c r="O54"/>
  <c r="O55"/>
  <c r="O56"/>
  <c r="O57"/>
  <c r="O58"/>
  <c r="O60"/>
  <c r="O51"/>
  <c r="N49"/>
  <c r="N61"/>
  <c r="N48"/>
  <c r="O41"/>
  <c r="O42"/>
  <c r="O43"/>
  <c r="O45"/>
  <c r="O26"/>
  <c r="O27"/>
  <c r="O28"/>
  <c r="O30"/>
  <c r="O32"/>
  <c r="O33"/>
  <c r="O34"/>
  <c r="O37"/>
  <c r="N19" l="1"/>
  <c r="N47"/>
  <c r="N46" s="1"/>
  <c r="L123"/>
  <c r="M123"/>
  <c r="J123"/>
  <c r="J117" s="1"/>
  <c r="J116" s="1"/>
  <c r="J14" s="1"/>
  <c r="I123"/>
  <c r="O130"/>
  <c r="O129"/>
  <c r="O128"/>
  <c r="O127"/>
  <c r="O126"/>
  <c r="O125"/>
  <c r="O124"/>
  <c r="O118"/>
  <c r="L104"/>
  <c r="M104"/>
  <c r="M81" s="1"/>
  <c r="M80" s="1"/>
  <c r="J104"/>
  <c r="I104"/>
  <c r="O104" s="1"/>
  <c r="O115"/>
  <c r="O114"/>
  <c r="O113"/>
  <c r="O112"/>
  <c r="O111"/>
  <c r="O110"/>
  <c r="O109"/>
  <c r="O108"/>
  <c r="O107"/>
  <c r="O106"/>
  <c r="O105"/>
  <c r="L102"/>
  <c r="M102"/>
  <c r="J102"/>
  <c r="J81" s="1"/>
  <c r="J80" s="1"/>
  <c r="I102"/>
  <c r="O103"/>
  <c r="L48"/>
  <c r="L46" s="1"/>
  <c r="M48"/>
  <c r="J48"/>
  <c r="I48"/>
  <c r="M61"/>
  <c r="J61"/>
  <c r="J47" s="1"/>
  <c r="I61"/>
  <c r="M49"/>
  <c r="I49"/>
  <c r="I47" s="1"/>
  <c r="I46" s="1"/>
  <c r="I38"/>
  <c r="O38" s="1"/>
  <c r="M47" l="1"/>
  <c r="J46"/>
  <c r="J13" s="1"/>
  <c r="O48"/>
  <c r="J12"/>
  <c r="O20"/>
  <c r="O49"/>
  <c r="O61"/>
  <c r="L117"/>
  <c r="L116" s="1"/>
  <c r="L14" s="1"/>
  <c r="O123"/>
  <c r="O47"/>
  <c r="N13"/>
  <c r="L81"/>
  <c r="I117"/>
  <c r="M117"/>
  <c r="M116" s="1"/>
  <c r="I81"/>
  <c r="I80" s="1"/>
  <c r="O102"/>
  <c r="M19"/>
  <c r="M46"/>
  <c r="I20"/>
  <c r="I19" s="1"/>
  <c r="I13" s="1"/>
  <c r="I116" l="1"/>
  <c r="O117"/>
  <c r="O46"/>
  <c r="L80"/>
  <c r="O81"/>
  <c r="O19"/>
  <c r="N12"/>
  <c r="M14"/>
  <c r="M13"/>
  <c r="O80" l="1"/>
  <c r="L13"/>
  <c r="L12" s="1"/>
  <c r="I14"/>
  <c r="O116"/>
  <c r="M12"/>
  <c r="O13" l="1"/>
  <c r="I12"/>
  <c r="O14"/>
  <c r="O12"/>
</calcChain>
</file>

<file path=xl/sharedStrings.xml><?xml version="1.0" encoding="utf-8"?>
<sst xmlns="http://schemas.openxmlformats.org/spreadsheetml/2006/main" count="375" uniqueCount="133">
  <si>
    <t>Информация о распределении планируемых расходов по отдельным мероприятиям программы, подпрограммам муниципальной программы «Развитие культуры»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</si>
  <si>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</si>
  <si>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</si>
  <si>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</si>
  <si>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</si>
  <si>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     (тыс.руб.), годы</t>
  </si>
  <si>
    <t>(тыс. руб.), годы</t>
  </si>
  <si>
    <t>ГРБС</t>
  </si>
  <si>
    <t>Рз Пр</t>
  </si>
  <si>
    <t>ЦСР</t>
  </si>
  <si>
    <t>ВР</t>
  </si>
  <si>
    <t>2014год</t>
  </si>
  <si>
    <t>2015год</t>
  </si>
  <si>
    <t xml:space="preserve">2016год </t>
  </si>
  <si>
    <t xml:space="preserve">2017год </t>
  </si>
  <si>
    <t>Муниципальная программа</t>
  </si>
  <si>
    <t>« Развитие культуры» на 2014-2016гг.</t>
  </si>
  <si>
    <t>всего расходные обязательства по программе</t>
  </si>
  <si>
    <t>Х</t>
  </si>
  <si>
    <t>в том числе по ГРБС: Отдел культуры Администрации города Шарыпово</t>
  </si>
  <si>
    <t>О31</t>
  </si>
  <si>
    <t>в том числе по ГРБС: Администрация города Шарыпово</t>
  </si>
  <si>
    <t>ОО5</t>
  </si>
  <si>
    <t>Подпрограмма 1</t>
  </si>
  <si>
    <t>«Сохранение культурного наследия»</t>
  </si>
  <si>
    <t>Задача 1</t>
  </si>
  <si>
    <t>«Развитие библиотечного дела»</t>
  </si>
  <si>
    <t>О801</t>
  </si>
  <si>
    <t>О518521</t>
  </si>
  <si>
    <t>О518734</t>
  </si>
  <si>
    <t>О518748</t>
  </si>
  <si>
    <t>О517481</t>
  </si>
  <si>
    <t>О511022</t>
  </si>
  <si>
    <t>О518535</t>
  </si>
  <si>
    <t>О517488</t>
  </si>
  <si>
    <t>О517511</t>
  </si>
  <si>
    <t>Задача 2</t>
  </si>
  <si>
    <t>«Развитие музейного дела»</t>
  </si>
  <si>
    <t>всего расходные обязательства</t>
  </si>
  <si>
    <t>О518522</t>
  </si>
  <si>
    <t>Подпрограмма 2</t>
  </si>
  <si>
    <t>«Поддержка искусства и народного творчества»</t>
  </si>
  <si>
    <t>в том числе по ГРБС: Муниципальное казенное учреждение «Управление капитального строительства»</t>
  </si>
  <si>
    <t>О528734</t>
  </si>
  <si>
    <t>О528748</t>
  </si>
  <si>
    <t>О527481</t>
  </si>
  <si>
    <t>О521022</t>
  </si>
  <si>
    <t>О527511</t>
  </si>
  <si>
    <t>О528760</t>
  </si>
  <si>
    <t>О527483</t>
  </si>
  <si>
    <t>О528751</t>
  </si>
  <si>
    <t>О527426</t>
  </si>
  <si>
    <t>Задача 3</t>
  </si>
  <si>
    <t>«Сохранение и развитие традиционной народной культуры"</t>
  </si>
  <si>
    <t>"Поддержка творческих инициатив населения, творческих союзов и организаций"</t>
  </si>
  <si>
    <t>Задача 4</t>
  </si>
  <si>
    <t>"Организация и проведение культурных событий, в том числе на межрегиональном и международном уровне"</t>
  </si>
  <si>
    <t>Подпрограмма 3</t>
  </si>
  <si>
    <t>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</si>
  <si>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</si>
  <si>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О702</t>
  </si>
  <si>
    <t>в том числе по ГРБС:  Отдел культуры Администрации города Шарыпово</t>
  </si>
  <si>
    <t>О537511</t>
  </si>
  <si>
    <t>О804</t>
  </si>
  <si>
    <t>О538734</t>
  </si>
  <si>
    <t>О707</t>
  </si>
  <si>
    <t>О538510</t>
  </si>
  <si>
    <t>О538528</t>
  </si>
  <si>
    <t>О538579</t>
  </si>
  <si>
    <t>О538748</t>
  </si>
  <si>
    <t>О538788</t>
  </si>
  <si>
    <t>О531022</t>
  </si>
  <si>
    <t>«Внедрение информационно-комуникационных технологий в отрасли «культура», развитие информационных ресурсов»</t>
  </si>
  <si>
    <t>О538529</t>
  </si>
  <si>
    <t>О538531</t>
  </si>
  <si>
    <t>О538532</t>
  </si>
  <si>
    <t>О537488</t>
  </si>
  <si>
    <t>О538535</t>
  </si>
  <si>
    <t>О538533</t>
  </si>
  <si>
    <t>О538534</t>
  </si>
  <si>
    <t>О537485</t>
  </si>
  <si>
    <t>О538530</t>
  </si>
  <si>
    <t>«Развитие инфраструктуры отрасли «культура»</t>
  </si>
  <si>
    <t>Подпрограмма 4</t>
  </si>
  <si>
    <t>«Развитие архивного дела в городе Шарыпово»</t>
  </si>
  <si>
    <t>«Создание нормативных условий хранения архивных документов, исключающих их хищение и утрату»</t>
  </si>
  <si>
    <t>О113</t>
  </si>
  <si>
    <t>О547477</t>
  </si>
  <si>
    <t>О548535</t>
  </si>
  <si>
    <t>«Формирование современной информационно-технологической инфраструктуры архива города»</t>
  </si>
  <si>
    <t>О548536</t>
  </si>
  <si>
    <t>О547475</t>
  </si>
  <si>
    <t>О548731</t>
  </si>
  <si>
    <t>О547478</t>
  </si>
  <si>
    <t>О548732</t>
  </si>
  <si>
    <t>О547479</t>
  </si>
  <si>
    <t>О548733</t>
  </si>
  <si>
    <t xml:space="preserve">2018год </t>
  </si>
  <si>
    <t>О518520,  0510085200</t>
  </si>
  <si>
    <t>О511021, 0510010210</t>
  </si>
  <si>
    <t>О518534, 05100L1440</t>
  </si>
  <si>
    <t>О518533, 0510085330</t>
  </si>
  <si>
    <t>О515144, 0510051440</t>
  </si>
  <si>
    <t>611, 612</t>
  </si>
  <si>
    <t>О518522, 0510085220</t>
  </si>
  <si>
    <t>О528523,  0520085230</t>
  </si>
  <si>
    <t>О528524,   0520085240</t>
  </si>
  <si>
    <t>О521021,   0520010210</t>
  </si>
  <si>
    <t>О528525, 0520085250</t>
  </si>
  <si>
    <t>О521021, 0520010210</t>
  </si>
  <si>
    <t>О538527,  0530085270</t>
  </si>
  <si>
    <t>111, 112, 244</t>
  </si>
  <si>
    <t>О538526, 0530085260</t>
  </si>
  <si>
    <t>121, 122, 244</t>
  </si>
  <si>
    <t>О538516,   0530085160</t>
  </si>
  <si>
    <t>О531021,  0530010210</t>
  </si>
  <si>
    <t>О521031, 0520010310</t>
  </si>
  <si>
    <t>О521032, 0520010320</t>
  </si>
  <si>
    <t>О531031, 0530010310</t>
  </si>
  <si>
    <t>О531032,   0530010320</t>
  </si>
  <si>
    <t>121, 244</t>
  </si>
  <si>
    <t>О547519, 0540075190</t>
  </si>
  <si>
    <t>О510085180</t>
  </si>
  <si>
    <t>Итого на 2014-2018 годы</t>
  </si>
  <si>
    <t>0510010220</t>
  </si>
  <si>
    <t>О510074880</t>
  </si>
  <si>
    <t>0520010220</t>
  </si>
  <si>
    <t>0530010220</t>
  </si>
  <si>
    <t>О537482</t>
  </si>
  <si>
    <t xml:space="preserve">Начальник Отдела культуры </t>
  </si>
  <si>
    <t>администрации города Шарыпово                                                                                         М.А. Шереметьева</t>
  </si>
  <si>
    <r>
      <t xml:space="preserve">
Приложение № 15 к муниципальной программе
 «Развитие культуры»
 от «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 »  октября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 г. № </t>
    </r>
    <r>
      <rPr>
        <u/>
        <sz val="11"/>
        <rFont val="Times New Roman"/>
        <family val="1"/>
        <charset val="204"/>
      </rPr>
      <t>235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
</t>
    </r>
  </si>
  <si>
    <t>Приложение № 4 к Постановлению                                                                                                                          администрации города Шарыпово от "17" февраля 2016 г. №30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</si>
</sst>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2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2" fontId="4" fillId="0" borderId="1" xfId="0" applyNumberFormat="1" applyFont="1" applyBorder="1" applyAlignment="1">
      <alignment vertical="top"/>
    </xf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distributed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 applyAlignment="1"/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2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2" fontId="4" fillId="0" borderId="1" xfId="0" applyNumberFormat="1" applyFont="1" applyBorder="1" applyAlignment="1">
      <alignment vertical="top"/>
    </xf>
    <xf numFmtId="2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5"/>
  <sheetViews>
    <sheetView tabSelected="1" zoomScale="80" zoomScaleNormal="80" workbookViewId="0">
      <pane xSplit="3" ySplit="11" topLeftCell="E99" activePane="bottomRight" state="frozen"/>
      <selection pane="topRight" activeCell="D1" sqref="D1"/>
      <selection pane="bottomLeft" activeCell="A12" sqref="A12"/>
      <selection pane="bottomRight" activeCell="E122" sqref="E122"/>
    </sheetView>
  </sheetViews>
  <sheetFormatPr defaultRowHeight="15"/>
  <cols>
    <col min="1" max="1" width="19" style="6" customWidth="1"/>
    <col min="2" max="2" width="17.5703125" style="6" customWidth="1"/>
    <col min="3" max="3" width="20.7109375" style="6" customWidth="1"/>
    <col min="4" max="4" width="12" style="6" customWidth="1"/>
    <col min="5" max="5" width="9.140625" style="6" customWidth="1"/>
    <col min="6" max="6" width="9.140625" style="6"/>
    <col min="7" max="7" width="16.28515625" style="6" customWidth="1"/>
    <col min="8" max="8" width="15.42578125" style="6" customWidth="1"/>
    <col min="9" max="9" width="13.5703125" style="6" customWidth="1"/>
    <col min="10" max="11" width="9.140625" style="6"/>
    <col min="12" max="12" width="15.85546875" style="6" customWidth="1"/>
    <col min="13" max="14" width="18.140625" style="6" customWidth="1"/>
    <col min="15" max="16384" width="9.140625" style="6"/>
  </cols>
  <sheetData>
    <row r="1" spans="1:16" ht="33.75" customHeight="1">
      <c r="L1" s="54" t="s">
        <v>132</v>
      </c>
      <c r="M1" s="54"/>
      <c r="N1" s="54"/>
      <c r="O1" s="54"/>
      <c r="P1" s="54"/>
    </row>
    <row r="2" spans="1:16" ht="9" customHeight="1">
      <c r="A2" s="1"/>
      <c r="H2" s="31" t="s">
        <v>131</v>
      </c>
      <c r="I2" s="31"/>
      <c r="J2" s="31"/>
      <c r="K2" s="31"/>
      <c r="L2" s="31"/>
      <c r="M2" s="31"/>
      <c r="N2" s="31"/>
      <c r="O2" s="31"/>
      <c r="P2" s="31"/>
    </row>
    <row r="3" spans="1:16" ht="11.25" customHeight="1">
      <c r="A3" s="1"/>
      <c r="H3" s="31"/>
      <c r="I3" s="31"/>
      <c r="J3" s="31"/>
      <c r="K3" s="31"/>
      <c r="L3" s="31"/>
      <c r="M3" s="31"/>
      <c r="N3" s="31"/>
      <c r="O3" s="31"/>
      <c r="P3" s="31"/>
    </row>
    <row r="4" spans="1:16" ht="9.75" customHeight="1">
      <c r="A4" s="1"/>
      <c r="H4" s="31"/>
      <c r="I4" s="31"/>
      <c r="J4" s="31"/>
      <c r="K4" s="31"/>
      <c r="L4" s="31"/>
      <c r="M4" s="31"/>
      <c r="N4" s="31"/>
      <c r="O4" s="31"/>
      <c r="P4" s="31"/>
    </row>
    <row r="5" spans="1:16" ht="25.5" customHeight="1">
      <c r="A5" s="2"/>
      <c r="H5" s="31"/>
      <c r="I5" s="31"/>
      <c r="J5" s="31"/>
      <c r="K5" s="31"/>
      <c r="L5" s="31"/>
      <c r="M5" s="31"/>
      <c r="N5" s="31"/>
      <c r="O5" s="31"/>
      <c r="P5" s="31"/>
    </row>
    <row r="6" spans="1:16" ht="5.25" customHeight="1">
      <c r="A6" s="3"/>
      <c r="H6" s="31"/>
      <c r="I6" s="31"/>
      <c r="J6" s="31"/>
      <c r="K6" s="31"/>
      <c r="L6" s="31"/>
      <c r="M6" s="31"/>
      <c r="N6" s="31"/>
      <c r="O6" s="31"/>
      <c r="P6" s="31"/>
    </row>
    <row r="7" spans="1:16" ht="15.75">
      <c r="A7" s="32" t="s">
        <v>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8.75">
      <c r="A8" s="4"/>
    </row>
    <row r="9" spans="1:16">
      <c r="A9" s="28" t="s">
        <v>1</v>
      </c>
      <c r="B9" s="28" t="s">
        <v>2</v>
      </c>
      <c r="C9" s="28" t="s">
        <v>3</v>
      </c>
      <c r="D9" s="28" t="s">
        <v>4</v>
      </c>
      <c r="E9" s="28"/>
      <c r="F9" s="28"/>
      <c r="G9" s="28"/>
      <c r="H9" s="28"/>
      <c r="I9" s="28" t="s">
        <v>5</v>
      </c>
      <c r="J9" s="28"/>
      <c r="K9" s="28"/>
      <c r="L9" s="28"/>
      <c r="M9" s="28"/>
      <c r="N9" s="28"/>
      <c r="O9" s="28"/>
      <c r="P9" s="28"/>
    </row>
    <row r="10" spans="1:16">
      <c r="A10" s="28"/>
      <c r="B10" s="28"/>
      <c r="C10" s="28"/>
      <c r="D10" s="28"/>
      <c r="E10" s="28"/>
      <c r="F10" s="28"/>
      <c r="G10" s="28"/>
      <c r="H10" s="28"/>
      <c r="I10" s="28" t="s">
        <v>6</v>
      </c>
      <c r="J10" s="28"/>
      <c r="K10" s="28"/>
      <c r="L10" s="28"/>
      <c r="M10" s="28"/>
      <c r="N10" s="28"/>
      <c r="O10" s="28"/>
      <c r="P10" s="28"/>
    </row>
    <row r="11" spans="1:16" ht="78" customHeight="1">
      <c r="A11" s="28"/>
      <c r="B11" s="28"/>
      <c r="C11" s="28"/>
      <c r="D11" s="10" t="s">
        <v>7</v>
      </c>
      <c r="E11" s="10" t="s">
        <v>8</v>
      </c>
      <c r="F11" s="28" t="s">
        <v>9</v>
      </c>
      <c r="G11" s="28"/>
      <c r="H11" s="10" t="s">
        <v>10</v>
      </c>
      <c r="I11" s="10" t="s">
        <v>11</v>
      </c>
      <c r="J11" s="28" t="s">
        <v>12</v>
      </c>
      <c r="K11" s="28"/>
      <c r="L11" s="10" t="s">
        <v>13</v>
      </c>
      <c r="M11" s="10" t="s">
        <v>14</v>
      </c>
      <c r="N11" s="10" t="s">
        <v>97</v>
      </c>
      <c r="O11" s="28" t="s">
        <v>123</v>
      </c>
      <c r="P11" s="28"/>
    </row>
    <row r="12" spans="1:16" ht="45">
      <c r="A12" s="28" t="s">
        <v>15</v>
      </c>
      <c r="B12" s="28" t="s">
        <v>16</v>
      </c>
      <c r="C12" s="10" t="s">
        <v>17</v>
      </c>
      <c r="D12" s="11" t="s">
        <v>18</v>
      </c>
      <c r="E12" s="11" t="s">
        <v>18</v>
      </c>
      <c r="F12" s="30" t="s">
        <v>18</v>
      </c>
      <c r="G12" s="30"/>
      <c r="H12" s="11" t="s">
        <v>18</v>
      </c>
      <c r="I12" s="13">
        <f>I13+I14</f>
        <v>63787.59</v>
      </c>
      <c r="J12" s="35">
        <f>J13+J14</f>
        <v>70991.5</v>
      </c>
      <c r="K12" s="36"/>
      <c r="L12" s="13">
        <f>L13+L14</f>
        <v>68476.000000000015</v>
      </c>
      <c r="M12" s="13">
        <f t="shared" ref="M12:N12" si="0">M13+M14</f>
        <v>67812.7</v>
      </c>
      <c r="N12" s="13">
        <f t="shared" si="0"/>
        <v>67805.2</v>
      </c>
      <c r="O12" s="37">
        <f>I12+J12+L12+M12+N12</f>
        <v>338872.99000000005</v>
      </c>
      <c r="P12" s="38"/>
    </row>
    <row r="13" spans="1:16" ht="114.75" customHeight="1">
      <c r="A13" s="28"/>
      <c r="B13" s="28"/>
      <c r="C13" s="10" t="s">
        <v>19</v>
      </c>
      <c r="D13" s="11" t="s">
        <v>20</v>
      </c>
      <c r="E13" s="11" t="s">
        <v>18</v>
      </c>
      <c r="F13" s="30" t="s">
        <v>18</v>
      </c>
      <c r="G13" s="30"/>
      <c r="H13" s="11" t="s">
        <v>18</v>
      </c>
      <c r="I13" s="12">
        <f>I19+I46+I80</f>
        <v>63201.189999999995</v>
      </c>
      <c r="J13" s="33">
        <f>J19+J46+J80</f>
        <v>70786.600000000006</v>
      </c>
      <c r="K13" s="33"/>
      <c r="L13" s="12">
        <f>L19+L46+L80</f>
        <v>68270.200000000012</v>
      </c>
      <c r="M13" s="12">
        <f>M19+M46+M80</f>
        <v>67606.899999999994</v>
      </c>
      <c r="N13" s="12">
        <f>N19+N46+N80</f>
        <v>67599.399999999994</v>
      </c>
      <c r="O13" s="29">
        <f>I13+J13+L13+M13+N13</f>
        <v>337464.29000000004</v>
      </c>
      <c r="P13" s="29"/>
    </row>
    <row r="14" spans="1:16">
      <c r="A14" s="28"/>
      <c r="B14" s="28"/>
      <c r="C14" s="28" t="s">
        <v>21</v>
      </c>
      <c r="D14" s="30" t="s">
        <v>22</v>
      </c>
      <c r="E14" s="30" t="s">
        <v>18</v>
      </c>
      <c r="F14" s="30" t="s">
        <v>18</v>
      </c>
      <c r="G14" s="30"/>
      <c r="H14" s="30" t="s">
        <v>18</v>
      </c>
      <c r="I14" s="33">
        <f>I116</f>
        <v>586.4</v>
      </c>
      <c r="J14" s="33">
        <f>J116</f>
        <v>204.9</v>
      </c>
      <c r="K14" s="33"/>
      <c r="L14" s="33">
        <f>L116</f>
        <v>205.8</v>
      </c>
      <c r="M14" s="33">
        <f t="shared" ref="M14:N14" si="1">M116</f>
        <v>205.8</v>
      </c>
      <c r="N14" s="33">
        <f t="shared" si="1"/>
        <v>205.8</v>
      </c>
      <c r="O14" s="34">
        <f>I14+J14+L14+M14+N14</f>
        <v>1408.6999999999998</v>
      </c>
      <c r="P14" s="34"/>
    </row>
    <row r="15" spans="1:16">
      <c r="A15" s="28"/>
      <c r="B15" s="28"/>
      <c r="C15" s="28"/>
      <c r="D15" s="30"/>
      <c r="E15" s="30"/>
      <c r="F15" s="30"/>
      <c r="G15" s="30"/>
      <c r="H15" s="30"/>
      <c r="I15" s="33"/>
      <c r="J15" s="33"/>
      <c r="K15" s="33"/>
      <c r="L15" s="33"/>
      <c r="M15" s="33"/>
      <c r="N15" s="33"/>
      <c r="O15" s="34"/>
      <c r="P15" s="34"/>
    </row>
    <row r="16" spans="1:16">
      <c r="A16" s="28"/>
      <c r="B16" s="28"/>
      <c r="C16" s="28"/>
      <c r="D16" s="30"/>
      <c r="E16" s="30"/>
      <c r="F16" s="30"/>
      <c r="G16" s="30"/>
      <c r="H16" s="30"/>
      <c r="I16" s="33"/>
      <c r="J16" s="33"/>
      <c r="K16" s="33"/>
      <c r="L16" s="33"/>
      <c r="M16" s="33"/>
      <c r="N16" s="33"/>
      <c r="O16" s="34"/>
      <c r="P16" s="34"/>
    </row>
    <row r="17" spans="1:16">
      <c r="A17" s="28"/>
      <c r="B17" s="28"/>
      <c r="C17" s="28"/>
      <c r="D17" s="30"/>
      <c r="E17" s="30"/>
      <c r="F17" s="30"/>
      <c r="G17" s="30"/>
      <c r="H17" s="30"/>
      <c r="I17" s="33"/>
      <c r="J17" s="33"/>
      <c r="K17" s="33"/>
      <c r="L17" s="33"/>
      <c r="M17" s="33"/>
      <c r="N17" s="33"/>
      <c r="O17" s="34"/>
      <c r="P17" s="34"/>
    </row>
    <row r="18" spans="1:16">
      <c r="A18" s="28"/>
      <c r="B18" s="28"/>
      <c r="C18" s="28"/>
      <c r="D18" s="30"/>
      <c r="E18" s="30"/>
      <c r="F18" s="30"/>
      <c r="G18" s="30"/>
      <c r="H18" s="30"/>
      <c r="I18" s="33"/>
      <c r="J18" s="33"/>
      <c r="K18" s="33"/>
      <c r="L18" s="33"/>
      <c r="M18" s="33"/>
      <c r="N18" s="33"/>
      <c r="O18" s="34"/>
      <c r="P18" s="34"/>
    </row>
    <row r="19" spans="1:16" ht="65.25" customHeight="1">
      <c r="A19" s="39" t="s">
        <v>23</v>
      </c>
      <c r="B19" s="39" t="s">
        <v>24</v>
      </c>
      <c r="C19" s="26" t="s">
        <v>38</v>
      </c>
      <c r="D19" s="27" t="s">
        <v>20</v>
      </c>
      <c r="E19" s="27" t="s">
        <v>18</v>
      </c>
      <c r="F19" s="30" t="s">
        <v>18</v>
      </c>
      <c r="G19" s="30"/>
      <c r="H19" s="27" t="s">
        <v>18</v>
      </c>
      <c r="I19" s="14">
        <f>I20</f>
        <v>15730.95</v>
      </c>
      <c r="J19" s="35">
        <f>J20</f>
        <v>20050.46</v>
      </c>
      <c r="K19" s="36"/>
      <c r="L19" s="13">
        <f>L20</f>
        <v>19290.330000000002</v>
      </c>
      <c r="M19" s="19">
        <f>M20</f>
        <v>19162.03</v>
      </c>
      <c r="N19" s="19">
        <f>N20</f>
        <v>19154.53</v>
      </c>
      <c r="O19" s="41">
        <f>I19+J19+L19+M19+N19</f>
        <v>93388.3</v>
      </c>
      <c r="P19" s="41"/>
    </row>
    <row r="20" spans="1:16" ht="130.5" customHeight="1">
      <c r="A20" s="39"/>
      <c r="B20" s="39"/>
      <c r="C20" s="10" t="s">
        <v>19</v>
      </c>
      <c r="D20" s="11" t="s">
        <v>20</v>
      </c>
      <c r="E20" s="11" t="s">
        <v>18</v>
      </c>
      <c r="F20" s="30" t="s">
        <v>18</v>
      </c>
      <c r="G20" s="30"/>
      <c r="H20" s="11" t="s">
        <v>18</v>
      </c>
      <c r="I20" s="12">
        <f>I21+I38</f>
        <v>15730.95</v>
      </c>
      <c r="J20" s="33">
        <f>J21+J38</f>
        <v>20050.46</v>
      </c>
      <c r="K20" s="30"/>
      <c r="L20" s="12">
        <f>L21+L38</f>
        <v>19290.330000000002</v>
      </c>
      <c r="M20" s="12">
        <f>M21+M38</f>
        <v>19162.03</v>
      </c>
      <c r="N20" s="12">
        <f>N21+N38</f>
        <v>19154.53</v>
      </c>
      <c r="O20" s="33">
        <f>O21+O38</f>
        <v>93388.299999999988</v>
      </c>
      <c r="P20" s="30"/>
    </row>
    <row r="21" spans="1:16" ht="30">
      <c r="A21" s="28" t="s">
        <v>25</v>
      </c>
      <c r="B21" s="28" t="s">
        <v>26</v>
      </c>
      <c r="C21" s="10" t="s">
        <v>38</v>
      </c>
      <c r="D21" s="11" t="s">
        <v>20</v>
      </c>
      <c r="E21" s="11" t="s">
        <v>18</v>
      </c>
      <c r="F21" s="30" t="s">
        <v>18</v>
      </c>
      <c r="G21" s="30"/>
      <c r="H21" s="11" t="s">
        <v>18</v>
      </c>
      <c r="I21" s="13">
        <f>I22+I23+I25+I26+I27+I28+I29+I30+I31+I32+I33+I34+I35+I37</f>
        <v>12981.58</v>
      </c>
      <c r="J21" s="35">
        <f>SUM(J23:K37)+J22</f>
        <v>15171.48</v>
      </c>
      <c r="K21" s="36"/>
      <c r="L21" s="25">
        <f>L22+L23+L29+L30+L31+L35+L36+L24</f>
        <v>16105.230000000001</v>
      </c>
      <c r="M21" s="18">
        <f>M22+M23+M29+M30+M31+M35</f>
        <v>15976.93</v>
      </c>
      <c r="N21" s="18">
        <f>N22+N23+N29+N30+N35</f>
        <v>15969.43</v>
      </c>
      <c r="O21" s="42">
        <f>I21+J21+L21+M21+N21</f>
        <v>76204.649999999994</v>
      </c>
      <c r="P21" s="41"/>
    </row>
    <row r="22" spans="1:16" ht="17.25" customHeight="1">
      <c r="A22" s="28"/>
      <c r="B22" s="28"/>
      <c r="C22" s="28" t="s">
        <v>19</v>
      </c>
      <c r="D22" s="30" t="s">
        <v>20</v>
      </c>
      <c r="E22" s="11" t="s">
        <v>27</v>
      </c>
      <c r="F22" s="30" t="s">
        <v>98</v>
      </c>
      <c r="G22" s="30"/>
      <c r="H22" s="11">
        <v>611.61199999999997</v>
      </c>
      <c r="I22" s="12">
        <v>11016.85</v>
      </c>
      <c r="J22" s="33">
        <v>11959.55</v>
      </c>
      <c r="K22" s="33"/>
      <c r="L22" s="12">
        <v>12433.43</v>
      </c>
      <c r="M22" s="15">
        <v>12562.72</v>
      </c>
      <c r="N22" s="15">
        <v>12562.73</v>
      </c>
      <c r="O22" s="34">
        <f>I22+J22+L22+M22+N22</f>
        <v>60535.28</v>
      </c>
      <c r="P22" s="34"/>
    </row>
    <row r="23" spans="1:16" ht="17.25" customHeight="1">
      <c r="A23" s="28"/>
      <c r="B23" s="28"/>
      <c r="C23" s="28"/>
      <c r="D23" s="30"/>
      <c r="E23" s="11" t="s">
        <v>27</v>
      </c>
      <c r="F23" s="30" t="s">
        <v>99</v>
      </c>
      <c r="G23" s="30"/>
      <c r="H23" s="11">
        <v>611</v>
      </c>
      <c r="I23" s="12">
        <v>591.47</v>
      </c>
      <c r="J23" s="33">
        <v>1000.51</v>
      </c>
      <c r="K23" s="33"/>
      <c r="L23" s="12">
        <v>2276.5</v>
      </c>
      <c r="M23" s="15">
        <v>2276.5</v>
      </c>
      <c r="N23" s="15">
        <v>2276.5</v>
      </c>
      <c r="O23" s="34">
        <f>I23+J23+L23+M23+N23</f>
        <v>8421.48</v>
      </c>
      <c r="P23" s="34"/>
    </row>
    <row r="24" spans="1:16" ht="17.25" customHeight="1">
      <c r="A24" s="28"/>
      <c r="B24" s="28"/>
      <c r="C24" s="28"/>
      <c r="D24" s="30"/>
      <c r="E24" s="11" t="s">
        <v>27</v>
      </c>
      <c r="F24" s="40" t="s">
        <v>124</v>
      </c>
      <c r="G24" s="40"/>
      <c r="H24" s="11">
        <v>611</v>
      </c>
      <c r="I24" s="12">
        <v>0</v>
      </c>
      <c r="J24" s="33">
        <v>0</v>
      </c>
      <c r="K24" s="33"/>
      <c r="L24" s="12">
        <v>134.29</v>
      </c>
      <c r="M24" s="15">
        <v>0</v>
      </c>
      <c r="N24" s="15">
        <v>0</v>
      </c>
      <c r="O24" s="34">
        <f>I24+J24+L24+M24+N24</f>
        <v>134.29</v>
      </c>
      <c r="P24" s="34"/>
    </row>
    <row r="25" spans="1:16" ht="17.25" customHeight="1">
      <c r="A25" s="28"/>
      <c r="B25" s="28"/>
      <c r="C25" s="28"/>
      <c r="D25" s="30"/>
      <c r="E25" s="11" t="s">
        <v>27</v>
      </c>
      <c r="F25" s="30" t="s">
        <v>28</v>
      </c>
      <c r="G25" s="30"/>
      <c r="H25" s="11">
        <v>611</v>
      </c>
      <c r="I25" s="12">
        <v>145</v>
      </c>
      <c r="J25" s="33">
        <v>315</v>
      </c>
      <c r="K25" s="33"/>
      <c r="L25" s="12">
        <v>0</v>
      </c>
      <c r="M25" s="15">
        <v>0</v>
      </c>
      <c r="N25" s="15">
        <v>0</v>
      </c>
      <c r="O25" s="34">
        <f>I25+J25+L25+M25+N25</f>
        <v>460</v>
      </c>
      <c r="P25" s="34"/>
    </row>
    <row r="26" spans="1:16" ht="17.25" customHeight="1">
      <c r="A26" s="28"/>
      <c r="B26" s="28"/>
      <c r="C26" s="28"/>
      <c r="D26" s="30"/>
      <c r="E26" s="11" t="s">
        <v>27</v>
      </c>
      <c r="F26" s="30" t="s">
        <v>29</v>
      </c>
      <c r="G26" s="30"/>
      <c r="H26" s="11">
        <v>611</v>
      </c>
      <c r="I26" s="12">
        <v>982.66</v>
      </c>
      <c r="J26" s="33">
        <v>0</v>
      </c>
      <c r="K26" s="33"/>
      <c r="L26" s="12">
        <v>0</v>
      </c>
      <c r="M26" s="15">
        <v>0</v>
      </c>
      <c r="N26" s="15">
        <v>0</v>
      </c>
      <c r="O26" s="34">
        <f t="shared" ref="O26:O37" si="2">I26+J26+L26+M26+N26</f>
        <v>982.66</v>
      </c>
      <c r="P26" s="34"/>
    </row>
    <row r="27" spans="1:16" ht="17.25" customHeight="1">
      <c r="A27" s="28"/>
      <c r="B27" s="28"/>
      <c r="C27" s="28"/>
      <c r="D27" s="30"/>
      <c r="E27" s="11" t="s">
        <v>27</v>
      </c>
      <c r="F27" s="30" t="s">
        <v>30</v>
      </c>
      <c r="G27" s="30"/>
      <c r="H27" s="11">
        <v>611.61199999999997</v>
      </c>
      <c r="I27" s="12">
        <v>2.02</v>
      </c>
      <c r="J27" s="33">
        <v>2.54</v>
      </c>
      <c r="K27" s="33"/>
      <c r="L27" s="12">
        <v>0</v>
      </c>
      <c r="M27" s="15">
        <v>0</v>
      </c>
      <c r="N27" s="15">
        <v>0</v>
      </c>
      <c r="O27" s="34">
        <f t="shared" si="2"/>
        <v>4.5600000000000005</v>
      </c>
      <c r="P27" s="34"/>
    </row>
    <row r="28" spans="1:16" ht="17.25" customHeight="1">
      <c r="A28" s="28"/>
      <c r="B28" s="28"/>
      <c r="C28" s="28"/>
      <c r="D28" s="30"/>
      <c r="E28" s="11" t="s">
        <v>27</v>
      </c>
      <c r="F28" s="30" t="s">
        <v>31</v>
      </c>
      <c r="G28" s="30"/>
      <c r="H28" s="11">
        <v>611.61199999999997</v>
      </c>
      <c r="I28" s="12">
        <v>200</v>
      </c>
      <c r="J28" s="33">
        <v>252.07</v>
      </c>
      <c r="K28" s="33"/>
      <c r="L28" s="12">
        <v>0</v>
      </c>
      <c r="M28" s="15">
        <v>0</v>
      </c>
      <c r="N28" s="15">
        <v>0</v>
      </c>
      <c r="O28" s="34">
        <f t="shared" si="2"/>
        <v>452.07</v>
      </c>
      <c r="P28" s="34"/>
    </row>
    <row r="29" spans="1:16" ht="17.25" customHeight="1">
      <c r="A29" s="28"/>
      <c r="B29" s="28"/>
      <c r="C29" s="28"/>
      <c r="D29" s="30"/>
      <c r="E29" s="11" t="s">
        <v>27</v>
      </c>
      <c r="F29" s="30" t="s">
        <v>100</v>
      </c>
      <c r="G29" s="30"/>
      <c r="H29" s="11">
        <v>611</v>
      </c>
      <c r="I29" s="12">
        <v>0</v>
      </c>
      <c r="J29" s="33">
        <v>0.01</v>
      </c>
      <c r="K29" s="33"/>
      <c r="L29" s="12">
        <v>0.01</v>
      </c>
      <c r="M29" s="15">
        <v>0.01</v>
      </c>
      <c r="N29" s="15">
        <v>0</v>
      </c>
      <c r="O29" s="34">
        <f>I29+J29+L29+M29+N29</f>
        <v>0.03</v>
      </c>
      <c r="P29" s="34"/>
    </row>
    <row r="30" spans="1:16" ht="17.25" customHeight="1">
      <c r="A30" s="28"/>
      <c r="B30" s="28"/>
      <c r="C30" s="28"/>
      <c r="D30" s="30"/>
      <c r="E30" s="11" t="s">
        <v>27</v>
      </c>
      <c r="F30" s="30" t="s">
        <v>101</v>
      </c>
      <c r="G30" s="30"/>
      <c r="H30" s="11">
        <v>611</v>
      </c>
      <c r="I30" s="12">
        <v>0</v>
      </c>
      <c r="J30" s="33">
        <v>130.19999999999999</v>
      </c>
      <c r="K30" s="33"/>
      <c r="L30" s="12">
        <v>130.19999999999999</v>
      </c>
      <c r="M30" s="15">
        <v>130.19999999999999</v>
      </c>
      <c r="N30" s="15">
        <v>130.19999999999999</v>
      </c>
      <c r="O30" s="34">
        <f t="shared" si="2"/>
        <v>520.79999999999995</v>
      </c>
      <c r="P30" s="34"/>
    </row>
    <row r="31" spans="1:16" ht="17.25" customHeight="1">
      <c r="A31" s="28"/>
      <c r="B31" s="28"/>
      <c r="C31" s="28"/>
      <c r="D31" s="30"/>
      <c r="E31" s="11" t="s">
        <v>27</v>
      </c>
      <c r="F31" s="30" t="s">
        <v>102</v>
      </c>
      <c r="G31" s="30"/>
      <c r="H31" s="11">
        <v>611</v>
      </c>
      <c r="I31" s="12">
        <v>0</v>
      </c>
      <c r="J31" s="33">
        <v>6.8</v>
      </c>
      <c r="K31" s="33"/>
      <c r="L31" s="12">
        <v>7.5</v>
      </c>
      <c r="M31" s="15">
        <v>7.5</v>
      </c>
      <c r="N31" s="15">
        <v>0</v>
      </c>
      <c r="O31" s="34">
        <f>I31+J31+L31+M31+N31</f>
        <v>21.8</v>
      </c>
      <c r="P31" s="34"/>
    </row>
    <row r="32" spans="1:16" ht="17.25" customHeight="1">
      <c r="A32" s="28"/>
      <c r="B32" s="28"/>
      <c r="C32" s="28"/>
      <c r="D32" s="30"/>
      <c r="E32" s="11" t="s">
        <v>27</v>
      </c>
      <c r="F32" s="30" t="s">
        <v>32</v>
      </c>
      <c r="G32" s="30"/>
      <c r="H32" s="11">
        <v>611</v>
      </c>
      <c r="I32" s="12">
        <v>43.58</v>
      </c>
      <c r="J32" s="33">
        <v>0</v>
      </c>
      <c r="K32" s="33"/>
      <c r="L32" s="12">
        <v>0</v>
      </c>
      <c r="M32" s="15">
        <v>0</v>
      </c>
      <c r="N32" s="15">
        <v>0</v>
      </c>
      <c r="O32" s="34">
        <f t="shared" si="2"/>
        <v>43.58</v>
      </c>
      <c r="P32" s="34"/>
    </row>
    <row r="33" spans="1:16" ht="17.25" customHeight="1">
      <c r="A33" s="28"/>
      <c r="B33" s="28"/>
      <c r="C33" s="28"/>
      <c r="D33" s="30"/>
      <c r="E33" s="11" t="s">
        <v>27</v>
      </c>
      <c r="F33" s="30" t="s">
        <v>33</v>
      </c>
      <c r="G33" s="30"/>
      <c r="H33" s="11">
        <v>611</v>
      </c>
      <c r="I33" s="12">
        <v>0</v>
      </c>
      <c r="J33" s="33">
        <v>28.23</v>
      </c>
      <c r="K33" s="33"/>
      <c r="L33" s="12">
        <v>0</v>
      </c>
      <c r="M33" s="15">
        <v>0</v>
      </c>
      <c r="N33" s="15">
        <v>0</v>
      </c>
      <c r="O33" s="34">
        <f t="shared" si="2"/>
        <v>28.23</v>
      </c>
      <c r="P33" s="34"/>
    </row>
    <row r="34" spans="1:16" ht="17.25" customHeight="1">
      <c r="A34" s="28"/>
      <c r="B34" s="28"/>
      <c r="C34" s="28"/>
      <c r="D34" s="30"/>
      <c r="E34" s="11" t="s">
        <v>27</v>
      </c>
      <c r="F34" s="30" t="s">
        <v>34</v>
      </c>
      <c r="G34" s="30"/>
      <c r="H34" s="11">
        <v>611</v>
      </c>
      <c r="I34" s="12">
        <v>0</v>
      </c>
      <c r="J34" s="33">
        <v>112.9</v>
      </c>
      <c r="K34" s="33"/>
      <c r="L34" s="12">
        <v>0</v>
      </c>
      <c r="M34" s="15">
        <v>0</v>
      </c>
      <c r="N34" s="15">
        <v>0</v>
      </c>
      <c r="O34" s="34">
        <f t="shared" si="2"/>
        <v>112.9</v>
      </c>
      <c r="P34" s="34"/>
    </row>
    <row r="35" spans="1:16" ht="17.25" customHeight="1">
      <c r="A35" s="28"/>
      <c r="B35" s="28"/>
      <c r="C35" s="28"/>
      <c r="D35" s="30"/>
      <c r="E35" s="11" t="s">
        <v>27</v>
      </c>
      <c r="F35" s="30" t="s">
        <v>122</v>
      </c>
      <c r="G35" s="30"/>
      <c r="H35" s="11" t="s">
        <v>103</v>
      </c>
      <c r="I35" s="12">
        <v>0</v>
      </c>
      <c r="J35" s="33">
        <v>0</v>
      </c>
      <c r="K35" s="33"/>
      <c r="L35" s="12">
        <v>1000</v>
      </c>
      <c r="M35" s="15">
        <v>1000</v>
      </c>
      <c r="N35" s="15">
        <v>1000</v>
      </c>
      <c r="O35" s="34">
        <f>I35+J35+L35+M35+N35</f>
        <v>3000</v>
      </c>
      <c r="P35" s="34"/>
    </row>
    <row r="36" spans="1:16" ht="17.25" customHeight="1">
      <c r="A36" s="28"/>
      <c r="B36" s="28"/>
      <c r="C36" s="28"/>
      <c r="D36" s="30"/>
      <c r="E36" s="11" t="s">
        <v>27</v>
      </c>
      <c r="F36" s="30" t="s">
        <v>125</v>
      </c>
      <c r="G36" s="30"/>
      <c r="H36" s="11">
        <v>611</v>
      </c>
      <c r="I36" s="12">
        <v>0</v>
      </c>
      <c r="J36" s="33">
        <v>0</v>
      </c>
      <c r="K36" s="33"/>
      <c r="L36" s="12">
        <v>123.3</v>
      </c>
      <c r="M36" s="15">
        <v>0</v>
      </c>
      <c r="N36" s="15">
        <v>0</v>
      </c>
      <c r="O36" s="34">
        <f>I36+J36+L36+M36+N36</f>
        <v>123.3</v>
      </c>
      <c r="P36" s="34"/>
    </row>
    <row r="37" spans="1:16" ht="17.25" customHeight="1">
      <c r="A37" s="28"/>
      <c r="B37" s="28"/>
      <c r="C37" s="28"/>
      <c r="D37" s="30"/>
      <c r="E37" s="11" t="s">
        <v>27</v>
      </c>
      <c r="F37" s="43" t="s">
        <v>35</v>
      </c>
      <c r="G37" s="43"/>
      <c r="H37" s="17">
        <v>611</v>
      </c>
      <c r="I37" s="12">
        <v>0</v>
      </c>
      <c r="J37" s="43">
        <v>1363.67</v>
      </c>
      <c r="K37" s="43"/>
      <c r="L37" s="12">
        <v>0</v>
      </c>
      <c r="M37" s="15">
        <v>0</v>
      </c>
      <c r="N37" s="15">
        <v>0</v>
      </c>
      <c r="O37" s="34">
        <f t="shared" si="2"/>
        <v>1363.67</v>
      </c>
      <c r="P37" s="34"/>
    </row>
    <row r="38" spans="1:16" ht="46.5" customHeight="1">
      <c r="A38" s="28" t="s">
        <v>36</v>
      </c>
      <c r="B38" s="28" t="s">
        <v>37</v>
      </c>
      <c r="C38" s="10" t="s">
        <v>38</v>
      </c>
      <c r="D38" s="11" t="s">
        <v>20</v>
      </c>
      <c r="E38" s="11" t="s">
        <v>18</v>
      </c>
      <c r="F38" s="30" t="s">
        <v>18</v>
      </c>
      <c r="G38" s="30"/>
      <c r="H38" s="11" t="s">
        <v>18</v>
      </c>
      <c r="I38" s="13">
        <f>I39+I40+I41+I42+I43+I45</f>
        <v>2749.3700000000003</v>
      </c>
      <c r="J38" s="35">
        <f>J39+J40+J41+J42+J43+J45</f>
        <v>4878.9800000000005</v>
      </c>
      <c r="K38" s="36"/>
      <c r="L38" s="13">
        <f>SUM(L39:L45)</f>
        <v>3185.1000000000004</v>
      </c>
      <c r="M38" s="13">
        <f>M39+M40+M41+M42+M43+M45</f>
        <v>3185.1</v>
      </c>
      <c r="N38" s="13">
        <f>N39+N40+N41+N42+N43+N45</f>
        <v>3185.1</v>
      </c>
      <c r="O38" s="35">
        <f>I38+J38+L38+M38+N38</f>
        <v>17183.650000000001</v>
      </c>
      <c r="P38" s="36"/>
    </row>
    <row r="39" spans="1:16" ht="18.75" customHeight="1">
      <c r="A39" s="44"/>
      <c r="B39" s="44"/>
      <c r="C39" s="28" t="s">
        <v>19</v>
      </c>
      <c r="D39" s="30" t="s">
        <v>20</v>
      </c>
      <c r="E39" s="11" t="s">
        <v>27</v>
      </c>
      <c r="F39" s="30" t="s">
        <v>104</v>
      </c>
      <c r="G39" s="30"/>
      <c r="H39" s="11">
        <v>611.61199999999997</v>
      </c>
      <c r="I39" s="12">
        <v>2328.48</v>
      </c>
      <c r="J39" s="33">
        <v>4147.2</v>
      </c>
      <c r="K39" s="33"/>
      <c r="L39" s="12">
        <v>2669.63</v>
      </c>
      <c r="M39" s="15">
        <v>2709.42</v>
      </c>
      <c r="N39" s="15">
        <v>2709.42</v>
      </c>
      <c r="O39" s="34">
        <f>I39+J39+L39+M39+N39</f>
        <v>14564.150000000001</v>
      </c>
      <c r="P39" s="34"/>
    </row>
    <row r="40" spans="1:16" ht="18.75" customHeight="1">
      <c r="A40" s="44"/>
      <c r="B40" s="44"/>
      <c r="C40" s="28"/>
      <c r="D40" s="30"/>
      <c r="E40" s="11" t="s">
        <v>27</v>
      </c>
      <c r="F40" s="30" t="s">
        <v>99</v>
      </c>
      <c r="G40" s="30"/>
      <c r="H40" s="11">
        <v>611</v>
      </c>
      <c r="I40" s="12">
        <v>181.42</v>
      </c>
      <c r="J40" s="33">
        <v>424.81</v>
      </c>
      <c r="K40" s="33"/>
      <c r="L40" s="12">
        <v>475.67</v>
      </c>
      <c r="M40" s="15">
        <v>475.68</v>
      </c>
      <c r="N40" s="15">
        <v>475.68</v>
      </c>
      <c r="O40" s="34">
        <f>I40+J40+L40+M40+N40</f>
        <v>2033.2600000000002</v>
      </c>
      <c r="P40" s="34"/>
    </row>
    <row r="41" spans="1:16" ht="18.75" customHeight="1">
      <c r="A41" s="44"/>
      <c r="B41" s="44"/>
      <c r="C41" s="28"/>
      <c r="D41" s="30"/>
      <c r="E41" s="11" t="s">
        <v>27</v>
      </c>
      <c r="F41" s="30" t="s">
        <v>39</v>
      </c>
      <c r="G41" s="30"/>
      <c r="H41" s="11">
        <v>612</v>
      </c>
      <c r="I41" s="12">
        <v>20</v>
      </c>
      <c r="J41" s="33">
        <v>0</v>
      </c>
      <c r="K41" s="33"/>
      <c r="L41" s="12">
        <v>0</v>
      </c>
      <c r="M41" s="15">
        <v>0</v>
      </c>
      <c r="N41" s="15">
        <v>0</v>
      </c>
      <c r="O41" s="34">
        <f t="shared" ref="O41:O45" si="3">I41+J41+L41+M41+N41</f>
        <v>20</v>
      </c>
      <c r="P41" s="34"/>
    </row>
    <row r="42" spans="1:16" ht="18.75" customHeight="1">
      <c r="A42" s="44"/>
      <c r="B42" s="44"/>
      <c r="C42" s="28"/>
      <c r="D42" s="30"/>
      <c r="E42" s="11" t="s">
        <v>27</v>
      </c>
      <c r="F42" s="30" t="s">
        <v>29</v>
      </c>
      <c r="G42" s="30"/>
      <c r="H42" s="11">
        <v>611</v>
      </c>
      <c r="I42" s="12">
        <v>206.61</v>
      </c>
      <c r="J42" s="33">
        <v>0</v>
      </c>
      <c r="K42" s="33"/>
      <c r="L42" s="12">
        <v>0</v>
      </c>
      <c r="M42" s="15">
        <v>0</v>
      </c>
      <c r="N42" s="15">
        <v>0</v>
      </c>
      <c r="O42" s="34">
        <f t="shared" si="3"/>
        <v>206.61</v>
      </c>
      <c r="P42" s="34"/>
    </row>
    <row r="43" spans="1:16" ht="18.75" customHeight="1">
      <c r="A43" s="44"/>
      <c r="B43" s="44"/>
      <c r="C43" s="28"/>
      <c r="D43" s="30"/>
      <c r="E43" s="11" t="s">
        <v>27</v>
      </c>
      <c r="F43" s="30" t="s">
        <v>35</v>
      </c>
      <c r="G43" s="30"/>
      <c r="H43" s="11">
        <v>611</v>
      </c>
      <c r="I43" s="12">
        <v>0</v>
      </c>
      <c r="J43" s="33">
        <v>306.97000000000003</v>
      </c>
      <c r="K43" s="33"/>
      <c r="L43" s="12">
        <v>0</v>
      </c>
      <c r="M43" s="15">
        <v>0</v>
      </c>
      <c r="N43" s="15">
        <v>0</v>
      </c>
      <c r="O43" s="34">
        <f t="shared" si="3"/>
        <v>306.97000000000003</v>
      </c>
      <c r="P43" s="34"/>
    </row>
    <row r="44" spans="1:16" ht="18.75" customHeight="1">
      <c r="A44" s="44"/>
      <c r="B44" s="44"/>
      <c r="C44" s="28"/>
      <c r="D44" s="30"/>
      <c r="E44" s="11" t="s">
        <v>27</v>
      </c>
      <c r="F44" s="40" t="s">
        <v>124</v>
      </c>
      <c r="G44" s="40"/>
      <c r="H44" s="11">
        <v>611</v>
      </c>
      <c r="I44" s="12">
        <v>0</v>
      </c>
      <c r="J44" s="33">
        <v>0</v>
      </c>
      <c r="K44" s="33"/>
      <c r="L44" s="12">
        <v>39.799999999999997</v>
      </c>
      <c r="M44" s="15">
        <v>0</v>
      </c>
      <c r="N44" s="15">
        <v>0</v>
      </c>
      <c r="O44" s="34">
        <f>I44+J44+L44+M44+N44</f>
        <v>39.799999999999997</v>
      </c>
      <c r="P44" s="34"/>
    </row>
    <row r="45" spans="1:16" ht="18.75" customHeight="1">
      <c r="A45" s="44"/>
      <c r="B45" s="44"/>
      <c r="C45" s="28"/>
      <c r="D45" s="30"/>
      <c r="E45" s="11" t="s">
        <v>27</v>
      </c>
      <c r="F45" s="30" t="s">
        <v>32</v>
      </c>
      <c r="G45" s="30"/>
      <c r="H45" s="11">
        <v>611</v>
      </c>
      <c r="I45" s="12">
        <v>12.86</v>
      </c>
      <c r="J45" s="33">
        <v>0</v>
      </c>
      <c r="K45" s="33"/>
      <c r="L45" s="12">
        <v>0</v>
      </c>
      <c r="M45" s="15">
        <v>0</v>
      </c>
      <c r="N45" s="15">
        <v>0</v>
      </c>
      <c r="O45" s="34">
        <f t="shared" si="3"/>
        <v>12.86</v>
      </c>
      <c r="P45" s="34"/>
    </row>
    <row r="46" spans="1:16" ht="30">
      <c r="A46" s="39" t="s">
        <v>40</v>
      </c>
      <c r="B46" s="39" t="s">
        <v>41</v>
      </c>
      <c r="C46" s="26" t="s">
        <v>38</v>
      </c>
      <c r="D46" s="27" t="s">
        <v>20</v>
      </c>
      <c r="E46" s="27" t="s">
        <v>18</v>
      </c>
      <c r="F46" s="30" t="s">
        <v>18</v>
      </c>
      <c r="G46" s="30"/>
      <c r="H46" s="27" t="s">
        <v>18</v>
      </c>
      <c r="I46" s="13">
        <f>I47+I48</f>
        <v>18926.100000000002</v>
      </c>
      <c r="J46" s="35">
        <f>J47+J48</f>
        <v>22160.95</v>
      </c>
      <c r="K46" s="35"/>
      <c r="L46" s="13">
        <f>L47+L48</f>
        <v>20074.770000000004</v>
      </c>
      <c r="M46" s="13">
        <f t="shared" ref="M46:N46" si="4">M47+M48</f>
        <v>19559.77</v>
      </c>
      <c r="N46" s="13">
        <f t="shared" si="4"/>
        <v>19559.77</v>
      </c>
      <c r="O46" s="42">
        <f>I46+J46+L46+M46+N46</f>
        <v>100281.36000000002</v>
      </c>
      <c r="P46" s="42"/>
    </row>
    <row r="47" spans="1:16" ht="75">
      <c r="A47" s="39"/>
      <c r="B47" s="39"/>
      <c r="C47" s="10" t="s">
        <v>19</v>
      </c>
      <c r="D47" s="11" t="s">
        <v>20</v>
      </c>
      <c r="E47" s="11" t="s">
        <v>18</v>
      </c>
      <c r="F47" s="30" t="s">
        <v>18</v>
      </c>
      <c r="G47" s="30"/>
      <c r="H47" s="11" t="s">
        <v>18</v>
      </c>
      <c r="I47" s="12">
        <f>I49+I61</f>
        <v>18926.100000000002</v>
      </c>
      <c r="J47" s="33">
        <f>J49+J61</f>
        <v>22160.95</v>
      </c>
      <c r="K47" s="30"/>
      <c r="L47" s="12">
        <f>L49+L61</f>
        <v>20074.770000000004</v>
      </c>
      <c r="M47" s="12">
        <f t="shared" ref="M47:N47" si="5">M49+M61</f>
        <v>19559.77</v>
      </c>
      <c r="N47" s="12">
        <f t="shared" si="5"/>
        <v>19559.77</v>
      </c>
      <c r="O47" s="34">
        <f>I47+J47+L47+M47+N47</f>
        <v>100281.36000000002</v>
      </c>
      <c r="P47" s="28"/>
    </row>
    <row r="48" spans="1:16" ht="120.75" customHeight="1">
      <c r="A48" s="39"/>
      <c r="B48" s="39"/>
      <c r="C48" s="10" t="s">
        <v>42</v>
      </c>
      <c r="D48" s="11">
        <v>131</v>
      </c>
      <c r="E48" s="11" t="s">
        <v>18</v>
      </c>
      <c r="F48" s="30" t="s">
        <v>18</v>
      </c>
      <c r="G48" s="30"/>
      <c r="H48" s="11" t="s">
        <v>18</v>
      </c>
      <c r="I48" s="12">
        <f>I73+I74</f>
        <v>0</v>
      </c>
      <c r="J48" s="33">
        <f>J73</f>
        <v>0</v>
      </c>
      <c r="K48" s="33"/>
      <c r="L48" s="12">
        <f t="shared" ref="L48" si="6">L73</f>
        <v>0</v>
      </c>
      <c r="M48" s="12">
        <f t="shared" ref="M48:N48" si="7">M73</f>
        <v>0</v>
      </c>
      <c r="N48" s="12">
        <f t="shared" si="7"/>
        <v>0</v>
      </c>
      <c r="O48" s="34">
        <f>I48+J48+L48+M48+N48</f>
        <v>0</v>
      </c>
      <c r="P48" s="34"/>
    </row>
    <row r="49" spans="1:16" ht="48" customHeight="1">
      <c r="A49" s="28" t="s">
        <v>25</v>
      </c>
      <c r="B49" s="28" t="s">
        <v>41</v>
      </c>
      <c r="C49" s="10" t="s">
        <v>38</v>
      </c>
      <c r="D49" s="11" t="s">
        <v>20</v>
      </c>
      <c r="E49" s="11" t="s">
        <v>18</v>
      </c>
      <c r="F49" s="30" t="s">
        <v>18</v>
      </c>
      <c r="G49" s="30"/>
      <c r="H49" s="11" t="s">
        <v>18</v>
      </c>
      <c r="I49" s="13">
        <f>I50+I51+I52+I53+I54+I55+I56+I57+I58+I60</f>
        <v>5968.9800000000005</v>
      </c>
      <c r="J49" s="35">
        <f>J50+J51+J52+J53+J54+J55+J56+J57+J58+J60</f>
        <v>6975.380000000001</v>
      </c>
      <c r="K49" s="36"/>
      <c r="L49" s="13">
        <f>SUM(L50:L60)</f>
        <v>6216.13</v>
      </c>
      <c r="M49" s="13">
        <f>M50+M51+M52+M53+M54+M55+M56+M57+M58+M60</f>
        <v>6216.13</v>
      </c>
      <c r="N49" s="13">
        <f>N50+N51+N52+N53+N54+N55+N56+N57+N58+N60</f>
        <v>6216.13</v>
      </c>
      <c r="O49" s="35">
        <f>N49+I49+J49+L49+M49</f>
        <v>31592.750000000004</v>
      </c>
      <c r="P49" s="36"/>
    </row>
    <row r="50" spans="1:16" ht="15" customHeight="1">
      <c r="A50" s="44"/>
      <c r="B50" s="44"/>
      <c r="C50" s="28" t="s">
        <v>19</v>
      </c>
      <c r="D50" s="28" t="s">
        <v>20</v>
      </c>
      <c r="E50" s="10" t="s">
        <v>27</v>
      </c>
      <c r="F50" s="28" t="s">
        <v>105</v>
      </c>
      <c r="G50" s="28"/>
      <c r="H50" s="10">
        <v>621.62199999999996</v>
      </c>
      <c r="I50" s="15">
        <v>4819.37</v>
      </c>
      <c r="J50" s="34">
        <v>4915.1000000000004</v>
      </c>
      <c r="K50" s="34"/>
      <c r="L50" s="15">
        <v>5114.59</v>
      </c>
      <c r="M50" s="15">
        <v>5354.43</v>
      </c>
      <c r="N50" s="15">
        <v>5354.43</v>
      </c>
      <c r="O50" s="34">
        <f>I50+J50+L50+M50+N50</f>
        <v>25557.920000000002</v>
      </c>
      <c r="P50" s="34"/>
    </row>
    <row r="51" spans="1:16" ht="15" customHeight="1">
      <c r="A51" s="44"/>
      <c r="B51" s="44"/>
      <c r="C51" s="28"/>
      <c r="D51" s="30"/>
      <c r="E51" s="10" t="s">
        <v>27</v>
      </c>
      <c r="F51" s="28" t="s">
        <v>106</v>
      </c>
      <c r="G51" s="28"/>
      <c r="H51" s="10">
        <v>621</v>
      </c>
      <c r="I51" s="15">
        <v>196.6</v>
      </c>
      <c r="J51" s="34">
        <v>204</v>
      </c>
      <c r="K51" s="34"/>
      <c r="L51" s="15">
        <v>204</v>
      </c>
      <c r="M51" s="15">
        <v>204</v>
      </c>
      <c r="N51" s="15">
        <v>204</v>
      </c>
      <c r="O51" s="34">
        <f>I51+J51+L51+M51+N51</f>
        <v>1012.6</v>
      </c>
      <c r="P51" s="34"/>
    </row>
    <row r="52" spans="1:16">
      <c r="A52" s="44"/>
      <c r="B52" s="44"/>
      <c r="C52" s="28"/>
      <c r="D52" s="30"/>
      <c r="E52" s="10" t="s">
        <v>27</v>
      </c>
      <c r="F52" s="28" t="s">
        <v>107</v>
      </c>
      <c r="G52" s="28"/>
      <c r="H52" s="10">
        <v>621</v>
      </c>
      <c r="I52" s="15">
        <v>237.47</v>
      </c>
      <c r="J52" s="34">
        <v>521.95000000000005</v>
      </c>
      <c r="K52" s="34"/>
      <c r="L52" s="15">
        <v>657.7</v>
      </c>
      <c r="M52" s="15">
        <v>657.7</v>
      </c>
      <c r="N52" s="15">
        <v>657.7</v>
      </c>
      <c r="O52" s="34">
        <f>I52+J52+L52+M52+N52</f>
        <v>2732.5200000000004</v>
      </c>
      <c r="P52" s="34"/>
    </row>
    <row r="53" spans="1:16">
      <c r="A53" s="44"/>
      <c r="B53" s="44"/>
      <c r="C53" s="28"/>
      <c r="D53" s="30"/>
      <c r="E53" s="10" t="s">
        <v>27</v>
      </c>
      <c r="F53" s="28" t="s">
        <v>43</v>
      </c>
      <c r="G53" s="28"/>
      <c r="H53" s="10">
        <v>621</v>
      </c>
      <c r="I53" s="15">
        <v>449.53</v>
      </c>
      <c r="J53" s="34">
        <v>0</v>
      </c>
      <c r="K53" s="34"/>
      <c r="L53" s="15">
        <v>0</v>
      </c>
      <c r="M53" s="15">
        <v>0</v>
      </c>
      <c r="N53" s="15">
        <v>0</v>
      </c>
      <c r="O53" s="34">
        <f t="shared" ref="O53:O60" si="8">I53+J53+L53+M53+N53</f>
        <v>449.53</v>
      </c>
      <c r="P53" s="34"/>
    </row>
    <row r="54" spans="1:16">
      <c r="A54" s="44"/>
      <c r="B54" s="44"/>
      <c r="C54" s="28"/>
      <c r="D54" s="30"/>
      <c r="E54" s="10" t="s">
        <v>27</v>
      </c>
      <c r="F54" s="28" t="s">
        <v>116</v>
      </c>
      <c r="G54" s="28"/>
      <c r="H54" s="10">
        <v>621</v>
      </c>
      <c r="I54" s="15">
        <v>47.99</v>
      </c>
      <c r="J54" s="34">
        <v>123.39</v>
      </c>
      <c r="K54" s="34"/>
      <c r="L54" s="15">
        <v>185.13</v>
      </c>
      <c r="M54" s="15">
        <v>0</v>
      </c>
      <c r="N54" s="15">
        <v>0</v>
      </c>
      <c r="O54" s="34">
        <f t="shared" si="8"/>
        <v>356.51</v>
      </c>
      <c r="P54" s="34"/>
    </row>
    <row r="55" spans="1:16">
      <c r="A55" s="44"/>
      <c r="B55" s="44"/>
      <c r="C55" s="28"/>
      <c r="D55" s="30"/>
      <c r="E55" s="10" t="s">
        <v>27</v>
      </c>
      <c r="F55" s="28" t="s">
        <v>44</v>
      </c>
      <c r="G55" s="28"/>
      <c r="H55" s="10">
        <v>621</v>
      </c>
      <c r="I55" s="15">
        <v>2.02</v>
      </c>
      <c r="J55" s="34">
        <v>5.05</v>
      </c>
      <c r="K55" s="34"/>
      <c r="L55" s="15">
        <v>0</v>
      </c>
      <c r="M55" s="15">
        <v>0</v>
      </c>
      <c r="N55" s="15">
        <v>0</v>
      </c>
      <c r="O55" s="34">
        <f t="shared" si="8"/>
        <v>7.07</v>
      </c>
      <c r="P55" s="34"/>
    </row>
    <row r="56" spans="1:16">
      <c r="A56" s="44"/>
      <c r="B56" s="44"/>
      <c r="C56" s="28"/>
      <c r="D56" s="30"/>
      <c r="E56" s="10" t="s">
        <v>27</v>
      </c>
      <c r="F56" s="28" t="s">
        <v>45</v>
      </c>
      <c r="G56" s="28"/>
      <c r="H56" s="10">
        <v>621</v>
      </c>
      <c r="I56" s="15">
        <v>200</v>
      </c>
      <c r="J56" s="34">
        <v>0</v>
      </c>
      <c r="K56" s="34"/>
      <c r="L56" s="15">
        <v>0</v>
      </c>
      <c r="M56" s="15">
        <v>0</v>
      </c>
      <c r="N56" s="15">
        <v>0</v>
      </c>
      <c r="O56" s="34">
        <f t="shared" si="8"/>
        <v>200</v>
      </c>
      <c r="P56" s="34"/>
    </row>
    <row r="57" spans="1:16">
      <c r="A57" s="44"/>
      <c r="B57" s="44"/>
      <c r="C57" s="28"/>
      <c r="D57" s="30"/>
      <c r="E57" s="10" t="s">
        <v>27</v>
      </c>
      <c r="F57" s="28" t="s">
        <v>46</v>
      </c>
      <c r="G57" s="28"/>
      <c r="H57" s="10">
        <v>621</v>
      </c>
      <c r="I57" s="15">
        <v>16</v>
      </c>
      <c r="J57" s="34">
        <v>0</v>
      </c>
      <c r="K57" s="34"/>
      <c r="L57" s="15">
        <v>0</v>
      </c>
      <c r="M57" s="15">
        <v>0</v>
      </c>
      <c r="N57" s="15">
        <v>0</v>
      </c>
      <c r="O57" s="34">
        <f t="shared" si="8"/>
        <v>16</v>
      </c>
      <c r="P57" s="34"/>
    </row>
    <row r="58" spans="1:16">
      <c r="A58" s="44"/>
      <c r="B58" s="44"/>
      <c r="C58" s="28"/>
      <c r="D58" s="30"/>
      <c r="E58" s="10" t="s">
        <v>27</v>
      </c>
      <c r="F58" s="28" t="s">
        <v>45</v>
      </c>
      <c r="G58" s="28"/>
      <c r="H58" s="10">
        <v>621.62199999999996</v>
      </c>
      <c r="I58" s="15">
        <v>0</v>
      </c>
      <c r="J58" s="34">
        <v>500</v>
      </c>
      <c r="K58" s="28"/>
      <c r="L58" s="15">
        <v>0</v>
      </c>
      <c r="M58" s="15">
        <v>0</v>
      </c>
      <c r="N58" s="15">
        <v>0</v>
      </c>
      <c r="O58" s="34">
        <f t="shared" si="8"/>
        <v>500</v>
      </c>
      <c r="P58" s="34"/>
    </row>
    <row r="59" spans="1:16">
      <c r="A59" s="44"/>
      <c r="B59" s="44"/>
      <c r="C59" s="28"/>
      <c r="D59" s="30"/>
      <c r="E59" s="11" t="s">
        <v>27</v>
      </c>
      <c r="F59" s="40" t="s">
        <v>126</v>
      </c>
      <c r="G59" s="40"/>
      <c r="H59" s="10">
        <v>621</v>
      </c>
      <c r="I59" s="15">
        <v>0</v>
      </c>
      <c r="J59" s="34">
        <v>0</v>
      </c>
      <c r="K59" s="34"/>
      <c r="L59" s="15">
        <v>54.71</v>
      </c>
      <c r="M59" s="15">
        <v>0</v>
      </c>
      <c r="N59" s="15">
        <v>0</v>
      </c>
      <c r="O59" s="34">
        <f>I59+J59+L59+M59+N59</f>
        <v>54.71</v>
      </c>
      <c r="P59" s="34"/>
    </row>
    <row r="60" spans="1:16">
      <c r="A60" s="44"/>
      <c r="B60" s="44"/>
      <c r="C60" s="28"/>
      <c r="D60" s="30"/>
      <c r="E60" s="16" t="s">
        <v>27</v>
      </c>
      <c r="F60" s="45" t="s">
        <v>47</v>
      </c>
      <c r="G60" s="45"/>
      <c r="H60" s="16">
        <v>621</v>
      </c>
      <c r="I60" s="16">
        <v>0</v>
      </c>
      <c r="J60" s="45">
        <v>705.89</v>
      </c>
      <c r="K60" s="45"/>
      <c r="L60" s="16">
        <v>0</v>
      </c>
      <c r="M60" s="16">
        <v>0</v>
      </c>
      <c r="N60" s="16">
        <v>0</v>
      </c>
      <c r="O60" s="34">
        <f t="shared" si="8"/>
        <v>705.89</v>
      </c>
      <c r="P60" s="34"/>
    </row>
    <row r="61" spans="1:16" ht="45" customHeight="1">
      <c r="A61" s="28" t="s">
        <v>36</v>
      </c>
      <c r="B61" s="28" t="s">
        <v>53</v>
      </c>
      <c r="C61" s="10" t="s">
        <v>38</v>
      </c>
      <c r="D61" s="11" t="s">
        <v>20</v>
      </c>
      <c r="E61" s="11" t="s">
        <v>18</v>
      </c>
      <c r="F61" s="30" t="s">
        <v>18</v>
      </c>
      <c r="G61" s="30"/>
      <c r="H61" s="11" t="s">
        <v>18</v>
      </c>
      <c r="I61" s="18">
        <f>I62+I63+I64+I65+I67+I66+I68+I69+I70+I72</f>
        <v>12957.12</v>
      </c>
      <c r="J61" s="42">
        <f>J62+J63+J64+J65+J66+J67+J68+J69+J70+J72</f>
        <v>15185.57</v>
      </c>
      <c r="K61" s="41"/>
      <c r="L61" s="18">
        <f>SUM(L62:L72)</f>
        <v>13858.640000000003</v>
      </c>
      <c r="M61" s="18">
        <f>M62+M63+M64+M65+M66+M67+M68+M69+M70+M72</f>
        <v>13343.640000000001</v>
      </c>
      <c r="N61" s="18">
        <f>N62+N63+N64+N65+N66+N67+N68+N69+N70+N72</f>
        <v>13343.640000000001</v>
      </c>
      <c r="O61" s="42">
        <f>I61+J61+L61+M61+N61</f>
        <v>68688.61</v>
      </c>
      <c r="P61" s="41"/>
    </row>
    <row r="62" spans="1:16" ht="20.25" customHeight="1">
      <c r="A62" s="28"/>
      <c r="B62" s="28"/>
      <c r="C62" s="28" t="s">
        <v>19</v>
      </c>
      <c r="D62" s="30" t="s">
        <v>20</v>
      </c>
      <c r="E62" s="10" t="s">
        <v>27</v>
      </c>
      <c r="F62" s="28" t="s">
        <v>108</v>
      </c>
      <c r="G62" s="28"/>
      <c r="H62" s="10">
        <v>621.62199999999996</v>
      </c>
      <c r="I62" s="15">
        <v>10915.56</v>
      </c>
      <c r="J62" s="34">
        <v>11836.41</v>
      </c>
      <c r="K62" s="34"/>
      <c r="L62" s="15">
        <v>11454.53</v>
      </c>
      <c r="M62" s="15">
        <v>11206.78</v>
      </c>
      <c r="N62" s="15">
        <v>11206.78</v>
      </c>
      <c r="O62" s="34">
        <f>I62+J62+L62+M62+N62</f>
        <v>56620.06</v>
      </c>
      <c r="P62" s="34"/>
    </row>
    <row r="63" spans="1:16" ht="20.25" customHeight="1">
      <c r="A63" s="28"/>
      <c r="B63" s="28"/>
      <c r="C63" s="28"/>
      <c r="D63" s="30"/>
      <c r="E63" s="10" t="s">
        <v>27</v>
      </c>
      <c r="F63" s="28" t="s">
        <v>109</v>
      </c>
      <c r="G63" s="28"/>
      <c r="H63" s="10">
        <v>621</v>
      </c>
      <c r="I63" s="15">
        <v>716.45</v>
      </c>
      <c r="J63" s="34">
        <v>1442.17</v>
      </c>
      <c r="K63" s="34"/>
      <c r="L63" s="15">
        <v>2136.87</v>
      </c>
      <c r="M63" s="15">
        <v>2136.86</v>
      </c>
      <c r="N63" s="15">
        <v>2136.86</v>
      </c>
      <c r="O63" s="34">
        <f>I63+J63+L63+M63+N63</f>
        <v>8569.2100000000009</v>
      </c>
      <c r="P63" s="34"/>
    </row>
    <row r="64" spans="1:16" ht="20.25" customHeight="1">
      <c r="A64" s="28"/>
      <c r="B64" s="28"/>
      <c r="C64" s="28"/>
      <c r="D64" s="30"/>
      <c r="E64" s="10" t="s">
        <v>27</v>
      </c>
      <c r="F64" s="28" t="s">
        <v>43</v>
      </c>
      <c r="G64" s="28"/>
      <c r="H64" s="10">
        <v>621</v>
      </c>
      <c r="I64" s="15">
        <v>965.09</v>
      </c>
      <c r="J64" s="34">
        <v>0</v>
      </c>
      <c r="K64" s="34"/>
      <c r="L64" s="15">
        <v>0</v>
      </c>
      <c r="M64" s="15">
        <v>0</v>
      </c>
      <c r="N64" s="15">
        <v>0</v>
      </c>
      <c r="O64" s="34">
        <f t="shared" ref="O64:O72" si="9">I64+J64+L64+M64+N64</f>
        <v>965.09</v>
      </c>
      <c r="P64" s="34"/>
    </row>
    <row r="65" spans="1:16" ht="20.25" customHeight="1">
      <c r="A65" s="28"/>
      <c r="B65" s="28"/>
      <c r="C65" s="28"/>
      <c r="D65" s="30"/>
      <c r="E65" s="10" t="s">
        <v>27</v>
      </c>
      <c r="F65" s="28" t="s">
        <v>44</v>
      </c>
      <c r="G65" s="28"/>
      <c r="H65" s="10">
        <v>621</v>
      </c>
      <c r="I65" s="15">
        <v>2.02</v>
      </c>
      <c r="J65" s="34">
        <v>2.1</v>
      </c>
      <c r="K65" s="34"/>
      <c r="L65" s="15">
        <v>0</v>
      </c>
      <c r="M65" s="15">
        <v>0</v>
      </c>
      <c r="N65" s="15">
        <v>0</v>
      </c>
      <c r="O65" s="34">
        <f t="shared" si="9"/>
        <v>4.12</v>
      </c>
      <c r="P65" s="34"/>
    </row>
    <row r="66" spans="1:16" ht="20.25" customHeight="1">
      <c r="A66" s="28"/>
      <c r="B66" s="28"/>
      <c r="C66" s="28"/>
      <c r="D66" s="30"/>
      <c r="E66" s="10" t="s">
        <v>27</v>
      </c>
      <c r="F66" s="28" t="s">
        <v>45</v>
      </c>
      <c r="G66" s="28"/>
      <c r="H66" s="10">
        <v>621</v>
      </c>
      <c r="I66" s="15">
        <v>200</v>
      </c>
      <c r="J66" s="34">
        <v>208</v>
      </c>
      <c r="K66" s="34"/>
      <c r="L66" s="15">
        <v>0</v>
      </c>
      <c r="M66" s="15">
        <v>0</v>
      </c>
      <c r="N66" s="15">
        <v>0</v>
      </c>
      <c r="O66" s="34">
        <f t="shared" si="9"/>
        <v>408</v>
      </c>
      <c r="P66" s="34"/>
    </row>
    <row r="67" spans="1:16" ht="20.25" customHeight="1">
      <c r="A67" s="28"/>
      <c r="B67" s="28"/>
      <c r="C67" s="28"/>
      <c r="D67" s="30"/>
      <c r="E67" s="10" t="s">
        <v>27</v>
      </c>
      <c r="F67" s="28" t="s">
        <v>48</v>
      </c>
      <c r="G67" s="28"/>
      <c r="H67" s="10">
        <v>622.62099999999998</v>
      </c>
      <c r="I67" s="15">
        <v>1.01</v>
      </c>
      <c r="J67" s="34">
        <v>2.02</v>
      </c>
      <c r="K67" s="34"/>
      <c r="L67" s="15">
        <v>0</v>
      </c>
      <c r="M67" s="15">
        <v>0</v>
      </c>
      <c r="N67" s="15">
        <v>0</v>
      </c>
      <c r="O67" s="34">
        <f t="shared" si="9"/>
        <v>3.0300000000000002</v>
      </c>
      <c r="P67" s="34"/>
    </row>
    <row r="68" spans="1:16" ht="20.25" customHeight="1">
      <c r="A68" s="28"/>
      <c r="B68" s="28"/>
      <c r="C68" s="28"/>
      <c r="D68" s="30"/>
      <c r="E68" s="10" t="s">
        <v>27</v>
      </c>
      <c r="F68" s="28" t="s">
        <v>49</v>
      </c>
      <c r="G68" s="28"/>
      <c r="H68" s="10">
        <v>622.62099999999998</v>
      </c>
      <c r="I68" s="15">
        <v>100</v>
      </c>
      <c r="J68" s="34">
        <v>200</v>
      </c>
      <c r="K68" s="34"/>
      <c r="L68" s="15">
        <v>0</v>
      </c>
      <c r="M68" s="15">
        <v>0</v>
      </c>
      <c r="N68" s="15">
        <v>0</v>
      </c>
      <c r="O68" s="34">
        <f t="shared" si="9"/>
        <v>300</v>
      </c>
      <c r="P68" s="34"/>
    </row>
    <row r="69" spans="1:16" ht="20.25" customHeight="1">
      <c r="A69" s="28"/>
      <c r="B69" s="28"/>
      <c r="C69" s="28"/>
      <c r="D69" s="30"/>
      <c r="E69" s="10" t="s">
        <v>27</v>
      </c>
      <c r="F69" s="28" t="s">
        <v>47</v>
      </c>
      <c r="G69" s="28"/>
      <c r="H69" s="11">
        <v>621</v>
      </c>
      <c r="I69" s="15">
        <v>0</v>
      </c>
      <c r="J69" s="34">
        <v>1385.22</v>
      </c>
      <c r="K69" s="34"/>
      <c r="L69" s="15">
        <v>0</v>
      </c>
      <c r="M69" s="15">
        <v>0</v>
      </c>
      <c r="N69" s="15">
        <v>0</v>
      </c>
      <c r="O69" s="34">
        <f t="shared" si="9"/>
        <v>1385.22</v>
      </c>
      <c r="P69" s="34"/>
    </row>
    <row r="70" spans="1:16" ht="20.25" customHeight="1">
      <c r="A70" s="28"/>
      <c r="B70" s="28"/>
      <c r="C70" s="28"/>
      <c r="D70" s="30"/>
      <c r="E70" s="10" t="s">
        <v>27</v>
      </c>
      <c r="F70" s="30" t="s">
        <v>46</v>
      </c>
      <c r="G70" s="30"/>
      <c r="H70" s="11">
        <v>621</v>
      </c>
      <c r="I70" s="12">
        <v>56.99</v>
      </c>
      <c r="J70" s="33">
        <v>0</v>
      </c>
      <c r="K70" s="33"/>
      <c r="L70" s="12">
        <v>0</v>
      </c>
      <c r="M70" s="15">
        <v>0</v>
      </c>
      <c r="N70" s="15">
        <v>0</v>
      </c>
      <c r="O70" s="34">
        <f t="shared" si="9"/>
        <v>56.99</v>
      </c>
      <c r="P70" s="34"/>
    </row>
    <row r="71" spans="1:16" ht="20.25" customHeight="1">
      <c r="A71" s="28"/>
      <c r="B71" s="28"/>
      <c r="C71" s="28"/>
      <c r="D71" s="30"/>
      <c r="E71" s="11" t="s">
        <v>27</v>
      </c>
      <c r="F71" s="40" t="s">
        <v>126</v>
      </c>
      <c r="G71" s="40"/>
      <c r="H71" s="11">
        <v>621</v>
      </c>
      <c r="I71" s="12">
        <v>0</v>
      </c>
      <c r="J71" s="33">
        <v>0</v>
      </c>
      <c r="K71" s="33"/>
      <c r="L71" s="12">
        <v>149.19999999999999</v>
      </c>
      <c r="M71" s="15">
        <v>0</v>
      </c>
      <c r="N71" s="15">
        <v>0</v>
      </c>
      <c r="O71" s="34">
        <f>I71+J71+L71+M71+N71</f>
        <v>149.19999999999999</v>
      </c>
      <c r="P71" s="34"/>
    </row>
    <row r="72" spans="1:16" ht="20.25" customHeight="1">
      <c r="A72" s="28"/>
      <c r="B72" s="28"/>
      <c r="C72" s="28"/>
      <c r="D72" s="30"/>
      <c r="E72" s="10" t="s">
        <v>27</v>
      </c>
      <c r="F72" s="30" t="s">
        <v>117</v>
      </c>
      <c r="G72" s="30"/>
      <c r="H72" s="11">
        <v>621</v>
      </c>
      <c r="I72" s="12">
        <v>0</v>
      </c>
      <c r="J72" s="33">
        <v>109.65</v>
      </c>
      <c r="K72" s="33"/>
      <c r="L72" s="12">
        <v>118.04</v>
      </c>
      <c r="M72" s="15">
        <v>0</v>
      </c>
      <c r="N72" s="15">
        <v>0</v>
      </c>
      <c r="O72" s="34">
        <f t="shared" si="9"/>
        <v>227.69</v>
      </c>
      <c r="P72" s="34"/>
    </row>
    <row r="73" spans="1:16" ht="20.25" customHeight="1">
      <c r="A73" s="28"/>
      <c r="B73" s="28"/>
      <c r="C73" s="28" t="s">
        <v>42</v>
      </c>
      <c r="D73" s="10">
        <v>131</v>
      </c>
      <c r="E73" s="11" t="s">
        <v>27</v>
      </c>
      <c r="F73" s="30" t="s">
        <v>50</v>
      </c>
      <c r="G73" s="30"/>
      <c r="H73" s="11">
        <v>414</v>
      </c>
      <c r="I73" s="12">
        <v>0</v>
      </c>
      <c r="J73" s="33">
        <v>0</v>
      </c>
      <c r="K73" s="33"/>
      <c r="L73" s="12">
        <v>0</v>
      </c>
      <c r="M73" s="15">
        <v>0</v>
      </c>
      <c r="N73" s="15">
        <v>0</v>
      </c>
      <c r="O73" s="34">
        <v>0</v>
      </c>
      <c r="P73" s="34"/>
    </row>
    <row r="74" spans="1:16" ht="20.25" customHeight="1">
      <c r="A74" s="28"/>
      <c r="B74" s="28"/>
      <c r="C74" s="28"/>
      <c r="D74" s="10">
        <v>131</v>
      </c>
      <c r="E74" s="11" t="s">
        <v>27</v>
      </c>
      <c r="F74" s="30" t="s">
        <v>51</v>
      </c>
      <c r="G74" s="30"/>
      <c r="H74" s="11">
        <v>414</v>
      </c>
      <c r="I74" s="12">
        <v>0</v>
      </c>
      <c r="J74" s="33">
        <v>0</v>
      </c>
      <c r="K74" s="33"/>
      <c r="L74" s="12">
        <v>0</v>
      </c>
      <c r="M74" s="15">
        <v>0</v>
      </c>
      <c r="N74" s="15">
        <v>0</v>
      </c>
      <c r="O74" s="34">
        <v>0</v>
      </c>
      <c r="P74" s="34"/>
    </row>
    <row r="75" spans="1:16" ht="78" customHeight="1">
      <c r="A75" s="28"/>
      <c r="B75" s="28"/>
      <c r="C75" s="28"/>
      <c r="D75" s="7"/>
      <c r="E75" s="11"/>
      <c r="F75" s="30"/>
      <c r="G75" s="30"/>
      <c r="H75" s="11"/>
      <c r="I75" s="11"/>
      <c r="J75" s="30"/>
      <c r="K75" s="30"/>
      <c r="L75" s="11"/>
      <c r="M75" s="10"/>
      <c r="N75" s="10"/>
      <c r="O75" s="28"/>
      <c r="P75" s="28"/>
    </row>
    <row r="76" spans="1:16" ht="30">
      <c r="A76" s="30" t="s">
        <v>52</v>
      </c>
      <c r="B76" s="46" t="s">
        <v>54</v>
      </c>
      <c r="C76" s="10" t="s">
        <v>38</v>
      </c>
      <c r="D76" s="11" t="s">
        <v>20</v>
      </c>
      <c r="E76" s="10" t="s">
        <v>18</v>
      </c>
      <c r="F76" s="28" t="s">
        <v>18</v>
      </c>
      <c r="G76" s="28"/>
      <c r="H76" s="10" t="s">
        <v>18</v>
      </c>
      <c r="I76" s="13">
        <v>0</v>
      </c>
      <c r="J76" s="35">
        <v>0</v>
      </c>
      <c r="K76" s="35"/>
      <c r="L76" s="13">
        <v>0</v>
      </c>
      <c r="M76" s="18">
        <v>0</v>
      </c>
      <c r="N76" s="18">
        <v>0</v>
      </c>
      <c r="O76" s="42">
        <v>0</v>
      </c>
      <c r="P76" s="42"/>
    </row>
    <row r="77" spans="1:16" ht="92.25" customHeight="1">
      <c r="A77" s="30"/>
      <c r="B77" s="46"/>
      <c r="C77" s="10" t="s">
        <v>19</v>
      </c>
      <c r="D77" s="11"/>
      <c r="E77" s="11" t="s">
        <v>18</v>
      </c>
      <c r="F77" s="30" t="s">
        <v>18</v>
      </c>
      <c r="G77" s="30"/>
      <c r="H77" s="11" t="s">
        <v>18</v>
      </c>
      <c r="I77" s="13">
        <v>0</v>
      </c>
      <c r="J77" s="35">
        <v>0</v>
      </c>
      <c r="K77" s="35"/>
      <c r="L77" s="13">
        <v>0</v>
      </c>
      <c r="M77" s="18">
        <v>0</v>
      </c>
      <c r="N77" s="18">
        <v>0</v>
      </c>
      <c r="O77" s="42">
        <v>0</v>
      </c>
      <c r="P77" s="42"/>
    </row>
    <row r="78" spans="1:16" ht="30">
      <c r="A78" s="30" t="s">
        <v>55</v>
      </c>
      <c r="B78" s="46" t="s">
        <v>56</v>
      </c>
      <c r="C78" s="10" t="s">
        <v>38</v>
      </c>
      <c r="D78" s="11" t="s">
        <v>20</v>
      </c>
      <c r="E78" s="10" t="s">
        <v>18</v>
      </c>
      <c r="F78" s="28" t="s">
        <v>18</v>
      </c>
      <c r="G78" s="28"/>
      <c r="H78" s="10" t="s">
        <v>18</v>
      </c>
      <c r="I78" s="13">
        <v>0</v>
      </c>
      <c r="J78" s="35">
        <v>0</v>
      </c>
      <c r="K78" s="35"/>
      <c r="L78" s="13">
        <v>0</v>
      </c>
      <c r="M78" s="18">
        <v>0</v>
      </c>
      <c r="N78" s="18">
        <v>0</v>
      </c>
      <c r="O78" s="42">
        <v>0</v>
      </c>
      <c r="P78" s="42"/>
    </row>
    <row r="79" spans="1:16" ht="110.25" customHeight="1">
      <c r="A79" s="30"/>
      <c r="B79" s="46"/>
      <c r="C79" s="10" t="s">
        <v>19</v>
      </c>
      <c r="D79" s="11"/>
      <c r="E79" s="11" t="s">
        <v>18</v>
      </c>
      <c r="F79" s="30" t="s">
        <v>18</v>
      </c>
      <c r="G79" s="30"/>
      <c r="H79" s="11" t="s">
        <v>18</v>
      </c>
      <c r="I79" s="13">
        <v>0</v>
      </c>
      <c r="J79" s="35">
        <v>0</v>
      </c>
      <c r="K79" s="35"/>
      <c r="L79" s="13">
        <v>0</v>
      </c>
      <c r="M79" s="18">
        <v>0</v>
      </c>
      <c r="N79" s="18">
        <v>0</v>
      </c>
      <c r="O79" s="42">
        <v>0</v>
      </c>
      <c r="P79" s="42"/>
    </row>
    <row r="80" spans="1:16" ht="88.5" customHeight="1">
      <c r="A80" s="41" t="s">
        <v>57</v>
      </c>
      <c r="B80" s="41" t="s">
        <v>58</v>
      </c>
      <c r="C80" s="10" t="s">
        <v>38</v>
      </c>
      <c r="D80" s="11" t="s">
        <v>20</v>
      </c>
      <c r="E80" s="10" t="s">
        <v>18</v>
      </c>
      <c r="F80" s="28" t="s">
        <v>18</v>
      </c>
      <c r="G80" s="44"/>
      <c r="H80" s="10" t="s">
        <v>18</v>
      </c>
      <c r="I80" s="18">
        <f>I81</f>
        <v>28544.139999999992</v>
      </c>
      <c r="J80" s="42">
        <f>J81</f>
        <v>28575.19</v>
      </c>
      <c r="K80" s="42"/>
      <c r="L80" s="18">
        <f t="shared" ref="L80" si="10">L81</f>
        <v>28905.1</v>
      </c>
      <c r="M80" s="18">
        <f t="shared" ref="M80:N80" si="11">M81</f>
        <v>28885.1</v>
      </c>
      <c r="N80" s="18">
        <f t="shared" si="11"/>
        <v>28885.1</v>
      </c>
      <c r="O80" s="42">
        <f>I80+J80+L80+M80+N80</f>
        <v>143794.63</v>
      </c>
      <c r="P80" s="47"/>
    </row>
    <row r="81" spans="1:16" ht="119.25" customHeight="1">
      <c r="A81" s="41"/>
      <c r="B81" s="41"/>
      <c r="C81" s="10" t="s">
        <v>19</v>
      </c>
      <c r="D81" s="11" t="s">
        <v>20</v>
      </c>
      <c r="E81" s="11" t="s">
        <v>18</v>
      </c>
      <c r="F81" s="30" t="s">
        <v>18</v>
      </c>
      <c r="G81" s="30"/>
      <c r="H81" s="11" t="s">
        <v>18</v>
      </c>
      <c r="I81" s="12">
        <f>I82+I102+I104</f>
        <v>28544.139999999992</v>
      </c>
      <c r="J81" s="33">
        <f>J82+J102+J104</f>
        <v>28575.19</v>
      </c>
      <c r="K81" s="33"/>
      <c r="L81" s="12">
        <f>L82+L102+L104</f>
        <v>28905.1</v>
      </c>
      <c r="M81" s="12">
        <f>M82+M102+M104</f>
        <v>28885.1</v>
      </c>
      <c r="N81" s="12">
        <f>N82+N102+N104</f>
        <v>28885.1</v>
      </c>
      <c r="O81" s="42">
        <f>I81+J81+L81+M81+N81</f>
        <v>143794.63</v>
      </c>
      <c r="P81" s="47"/>
    </row>
    <row r="82" spans="1:16" ht="30">
      <c r="A82" s="28" t="s">
        <v>25</v>
      </c>
      <c r="B82" s="28" t="s">
        <v>59</v>
      </c>
      <c r="C82" s="10" t="s">
        <v>38</v>
      </c>
      <c r="D82" s="11" t="s">
        <v>20</v>
      </c>
      <c r="E82" s="11" t="s">
        <v>18</v>
      </c>
      <c r="F82" s="30" t="s">
        <v>18</v>
      </c>
      <c r="G82" s="30"/>
      <c r="H82" s="11" t="s">
        <v>18</v>
      </c>
      <c r="I82" s="13">
        <f>I83+I84+I85+I86+I87+I88+I89+I90+I91+I92+I93+I94+I95+I97+I96+I99+I101</f>
        <v>27808.359999999993</v>
      </c>
      <c r="J82" s="35">
        <v>28575.19</v>
      </c>
      <c r="K82" s="35"/>
      <c r="L82" s="13">
        <f>SUM(L83:L101)</f>
        <v>28905.1</v>
      </c>
      <c r="M82" s="13">
        <f t="shared" ref="M82:N82" si="12">M83+M84+M85+M86+M87+M88+M89+M90+M91+M92+M93+M94+M95+M96+M97+M99+M101</f>
        <v>28885.1</v>
      </c>
      <c r="N82" s="13">
        <f t="shared" si="12"/>
        <v>28885.1</v>
      </c>
      <c r="O82" s="42">
        <f>I82+J82+L82+M82+N82</f>
        <v>143058.85</v>
      </c>
      <c r="P82" s="47"/>
    </row>
    <row r="83" spans="1:16" ht="18.75" customHeight="1">
      <c r="A83" s="44"/>
      <c r="B83" s="44"/>
      <c r="C83" s="28" t="s">
        <v>61</v>
      </c>
      <c r="D83" s="30" t="s">
        <v>20</v>
      </c>
      <c r="E83" s="10" t="s">
        <v>60</v>
      </c>
      <c r="F83" s="28" t="s">
        <v>110</v>
      </c>
      <c r="G83" s="28"/>
      <c r="H83" s="10">
        <v>611.61199999999997</v>
      </c>
      <c r="I83" s="15">
        <v>19408.66</v>
      </c>
      <c r="J83" s="34">
        <v>19395.16</v>
      </c>
      <c r="K83" s="34"/>
      <c r="L83" s="15">
        <v>21456.959999999999</v>
      </c>
      <c r="M83" s="15">
        <v>21853.68</v>
      </c>
      <c r="N83" s="15">
        <v>21853.68</v>
      </c>
      <c r="O83" s="34">
        <f>I83+J83+L83+M83+N83</f>
        <v>103968.13999999998</v>
      </c>
      <c r="P83" s="34"/>
    </row>
    <row r="84" spans="1:16" ht="18.75" customHeight="1">
      <c r="A84" s="44"/>
      <c r="B84" s="44"/>
      <c r="C84" s="28"/>
      <c r="D84" s="30"/>
      <c r="E84" s="10" t="s">
        <v>60</v>
      </c>
      <c r="F84" s="28" t="s">
        <v>62</v>
      </c>
      <c r="G84" s="28"/>
      <c r="H84" s="10">
        <v>611</v>
      </c>
      <c r="I84" s="15">
        <v>0</v>
      </c>
      <c r="J84" s="34">
        <v>2515.2600000000002</v>
      </c>
      <c r="K84" s="28"/>
      <c r="L84" s="15">
        <v>0</v>
      </c>
      <c r="M84" s="15">
        <v>0</v>
      </c>
      <c r="N84" s="15">
        <v>0</v>
      </c>
      <c r="O84" s="34">
        <f>I84+J84+L84+M84+N84</f>
        <v>2515.2600000000002</v>
      </c>
      <c r="P84" s="34"/>
    </row>
    <row r="85" spans="1:16" ht="18.75" customHeight="1">
      <c r="A85" s="44"/>
      <c r="B85" s="44"/>
      <c r="C85" s="28"/>
      <c r="D85" s="30"/>
      <c r="E85" s="10" t="s">
        <v>60</v>
      </c>
      <c r="F85" s="28" t="s">
        <v>119</v>
      </c>
      <c r="G85" s="28"/>
      <c r="H85" s="10">
        <v>611</v>
      </c>
      <c r="I85" s="15">
        <v>0</v>
      </c>
      <c r="J85" s="34">
        <v>35.64</v>
      </c>
      <c r="K85" s="34"/>
      <c r="L85" s="15">
        <v>42.86</v>
      </c>
      <c r="M85" s="15">
        <v>0</v>
      </c>
      <c r="N85" s="15">
        <v>0</v>
      </c>
      <c r="O85" s="34">
        <f t="shared" ref="O85:O101" si="13">I85+J85+L85+M85+N85</f>
        <v>78.5</v>
      </c>
      <c r="P85" s="34"/>
    </row>
    <row r="86" spans="1:16" ht="18.75" customHeight="1">
      <c r="A86" s="44"/>
      <c r="B86" s="44"/>
      <c r="C86" s="28"/>
      <c r="D86" s="30"/>
      <c r="E86" s="10" t="s">
        <v>60</v>
      </c>
      <c r="F86" s="28" t="s">
        <v>115</v>
      </c>
      <c r="G86" s="28"/>
      <c r="H86" s="10">
        <v>611</v>
      </c>
      <c r="I86" s="15">
        <v>799.62</v>
      </c>
      <c r="J86" s="34">
        <v>1546.43</v>
      </c>
      <c r="K86" s="34"/>
      <c r="L86" s="15">
        <v>2120.86</v>
      </c>
      <c r="M86" s="15">
        <v>2120.86</v>
      </c>
      <c r="N86" s="15">
        <v>2120.86</v>
      </c>
      <c r="O86" s="34">
        <f t="shared" si="13"/>
        <v>8708.630000000001</v>
      </c>
      <c r="P86" s="34"/>
    </row>
    <row r="87" spans="1:16" ht="18.75" customHeight="1">
      <c r="A87" s="44"/>
      <c r="B87" s="44"/>
      <c r="C87" s="28"/>
      <c r="D87" s="30"/>
      <c r="E87" s="10" t="s">
        <v>63</v>
      </c>
      <c r="F87" s="28" t="s">
        <v>112</v>
      </c>
      <c r="G87" s="28"/>
      <c r="H87" s="10" t="s">
        <v>111</v>
      </c>
      <c r="I87" s="15">
        <v>2807.54</v>
      </c>
      <c r="J87" s="34">
        <f>425.89+2425.45</f>
        <v>2851.3399999999997</v>
      </c>
      <c r="K87" s="34"/>
      <c r="L87" s="15">
        <v>2954.23</v>
      </c>
      <c r="M87" s="15">
        <v>2954.23</v>
      </c>
      <c r="N87" s="15">
        <v>2954.23</v>
      </c>
      <c r="O87" s="34">
        <f t="shared" si="13"/>
        <v>14521.569999999998</v>
      </c>
      <c r="P87" s="34"/>
    </row>
    <row r="88" spans="1:16" ht="18.75" customHeight="1">
      <c r="A88" s="44"/>
      <c r="B88" s="44"/>
      <c r="C88" s="28"/>
      <c r="D88" s="30"/>
      <c r="E88" s="10" t="s">
        <v>63</v>
      </c>
      <c r="F88" s="28" t="s">
        <v>114</v>
      </c>
      <c r="G88" s="28"/>
      <c r="H88" s="10" t="s">
        <v>113</v>
      </c>
      <c r="I88" s="15">
        <v>1858.92</v>
      </c>
      <c r="J88" s="34">
        <f>366.1+1503.62+10.53</f>
        <v>1880.2499999999998</v>
      </c>
      <c r="K88" s="34"/>
      <c r="L88" s="15">
        <v>1956.34</v>
      </c>
      <c r="M88" s="15">
        <v>1956.33</v>
      </c>
      <c r="N88" s="15">
        <v>1956.33</v>
      </c>
      <c r="O88" s="34">
        <f t="shared" si="13"/>
        <v>9608.17</v>
      </c>
      <c r="P88" s="34"/>
    </row>
    <row r="89" spans="1:16" ht="18.75" customHeight="1">
      <c r="A89" s="44"/>
      <c r="B89" s="44"/>
      <c r="C89" s="28"/>
      <c r="D89" s="30"/>
      <c r="E89" s="10" t="s">
        <v>60</v>
      </c>
      <c r="F89" s="28" t="s">
        <v>64</v>
      </c>
      <c r="G89" s="28"/>
      <c r="H89" s="10">
        <v>611</v>
      </c>
      <c r="I89" s="15">
        <v>1400.45</v>
      </c>
      <c r="J89" s="34">
        <v>0</v>
      </c>
      <c r="K89" s="34"/>
      <c r="L89" s="15">
        <v>0</v>
      </c>
      <c r="M89" s="15">
        <v>0</v>
      </c>
      <c r="N89" s="15">
        <v>0</v>
      </c>
      <c r="O89" s="34">
        <f t="shared" si="13"/>
        <v>1400.45</v>
      </c>
      <c r="P89" s="34"/>
    </row>
    <row r="90" spans="1:16" ht="18.75" customHeight="1">
      <c r="A90" s="44"/>
      <c r="B90" s="44"/>
      <c r="C90" s="28"/>
      <c r="D90" s="30"/>
      <c r="E90" s="10" t="s">
        <v>60</v>
      </c>
      <c r="F90" s="28" t="s">
        <v>118</v>
      </c>
      <c r="G90" s="28"/>
      <c r="H90" s="10">
        <v>611</v>
      </c>
      <c r="I90" s="15">
        <v>124.11</v>
      </c>
      <c r="J90" s="34">
        <v>178.72</v>
      </c>
      <c r="K90" s="34"/>
      <c r="L90" s="15">
        <v>234.59</v>
      </c>
      <c r="M90" s="15">
        <v>0</v>
      </c>
      <c r="N90" s="15">
        <v>0</v>
      </c>
      <c r="O90" s="34">
        <f t="shared" si="13"/>
        <v>537.41999999999996</v>
      </c>
      <c r="P90" s="34"/>
    </row>
    <row r="91" spans="1:16" ht="18.75" customHeight="1">
      <c r="A91" s="44"/>
      <c r="B91" s="44"/>
      <c r="C91" s="28"/>
      <c r="D91" s="30"/>
      <c r="E91" s="10" t="s">
        <v>65</v>
      </c>
      <c r="F91" s="28" t="s">
        <v>66</v>
      </c>
      <c r="G91" s="28"/>
      <c r="H91" s="10">
        <v>611</v>
      </c>
      <c r="I91" s="15">
        <v>52.8</v>
      </c>
      <c r="J91" s="34">
        <v>0</v>
      </c>
      <c r="K91" s="34"/>
      <c r="L91" s="15">
        <v>0</v>
      </c>
      <c r="M91" s="15">
        <v>0</v>
      </c>
      <c r="N91" s="15">
        <v>0</v>
      </c>
      <c r="O91" s="34">
        <f t="shared" si="13"/>
        <v>52.8</v>
      </c>
      <c r="P91" s="34"/>
    </row>
    <row r="92" spans="1:16" ht="18.75" customHeight="1">
      <c r="A92" s="44"/>
      <c r="B92" s="44"/>
      <c r="C92" s="28"/>
      <c r="D92" s="30"/>
      <c r="E92" s="10" t="s">
        <v>27</v>
      </c>
      <c r="F92" s="28" t="s">
        <v>67</v>
      </c>
      <c r="G92" s="28"/>
      <c r="H92" s="10">
        <v>611</v>
      </c>
      <c r="I92" s="15">
        <v>24.3</v>
      </c>
      <c r="J92" s="34">
        <v>0</v>
      </c>
      <c r="K92" s="34"/>
      <c r="L92" s="15">
        <v>0</v>
      </c>
      <c r="M92" s="15">
        <v>0</v>
      </c>
      <c r="N92" s="15">
        <v>0</v>
      </c>
      <c r="O92" s="34">
        <f t="shared" si="13"/>
        <v>24.3</v>
      </c>
      <c r="P92" s="34"/>
    </row>
    <row r="93" spans="1:16" ht="18.75" customHeight="1">
      <c r="A93" s="44"/>
      <c r="B93" s="44"/>
      <c r="C93" s="28"/>
      <c r="D93" s="30"/>
      <c r="E93" s="10" t="s">
        <v>27</v>
      </c>
      <c r="F93" s="28" t="s">
        <v>67</v>
      </c>
      <c r="G93" s="28"/>
      <c r="H93" s="10">
        <v>621</v>
      </c>
      <c r="I93" s="15">
        <v>7.6</v>
      </c>
      <c r="J93" s="34">
        <v>0</v>
      </c>
      <c r="K93" s="34"/>
      <c r="L93" s="15">
        <v>0</v>
      </c>
      <c r="M93" s="15">
        <v>0</v>
      </c>
      <c r="N93" s="15">
        <v>0</v>
      </c>
      <c r="O93" s="34">
        <f t="shared" si="13"/>
        <v>7.6</v>
      </c>
      <c r="P93" s="34"/>
    </row>
    <row r="94" spans="1:16" ht="18.75" customHeight="1">
      <c r="A94" s="44"/>
      <c r="B94" s="44"/>
      <c r="C94" s="28"/>
      <c r="D94" s="30"/>
      <c r="E94" s="10" t="s">
        <v>60</v>
      </c>
      <c r="F94" s="28" t="s">
        <v>67</v>
      </c>
      <c r="G94" s="28"/>
      <c r="H94" s="10">
        <v>611</v>
      </c>
      <c r="I94" s="15">
        <v>50.89</v>
      </c>
      <c r="J94" s="34">
        <v>0</v>
      </c>
      <c r="K94" s="34"/>
      <c r="L94" s="15">
        <v>0</v>
      </c>
      <c r="M94" s="15">
        <v>0</v>
      </c>
      <c r="N94" s="15">
        <v>0</v>
      </c>
      <c r="O94" s="34">
        <f t="shared" si="13"/>
        <v>50.89</v>
      </c>
      <c r="P94" s="34"/>
    </row>
    <row r="95" spans="1:16" ht="18.75" customHeight="1">
      <c r="A95" s="44"/>
      <c r="B95" s="44"/>
      <c r="C95" s="28"/>
      <c r="D95" s="30"/>
      <c r="E95" s="11" t="s">
        <v>60</v>
      </c>
      <c r="F95" s="30" t="s">
        <v>68</v>
      </c>
      <c r="G95" s="30"/>
      <c r="H95" s="11">
        <v>611</v>
      </c>
      <c r="I95" s="12">
        <v>1200</v>
      </c>
      <c r="J95" s="33">
        <v>0</v>
      </c>
      <c r="K95" s="33"/>
      <c r="L95" s="12">
        <v>0</v>
      </c>
      <c r="M95" s="12">
        <v>0</v>
      </c>
      <c r="N95" s="12">
        <v>0</v>
      </c>
      <c r="O95" s="34">
        <f t="shared" si="13"/>
        <v>1200</v>
      </c>
      <c r="P95" s="34"/>
    </row>
    <row r="96" spans="1:16" ht="18.75" customHeight="1">
      <c r="A96" s="44"/>
      <c r="B96" s="44"/>
      <c r="C96" s="28"/>
      <c r="D96" s="30"/>
      <c r="E96" s="8" t="s">
        <v>63</v>
      </c>
      <c r="F96" s="28" t="s">
        <v>67</v>
      </c>
      <c r="G96" s="28"/>
      <c r="H96" s="10">
        <v>244</v>
      </c>
      <c r="I96" s="12">
        <v>30.3</v>
      </c>
      <c r="J96" s="34">
        <v>0</v>
      </c>
      <c r="K96" s="34"/>
      <c r="L96" s="15">
        <v>0</v>
      </c>
      <c r="M96" s="15">
        <v>0</v>
      </c>
      <c r="N96" s="15">
        <v>0</v>
      </c>
      <c r="O96" s="34">
        <f t="shared" si="13"/>
        <v>30.3</v>
      </c>
      <c r="P96" s="34"/>
    </row>
    <row r="97" spans="1:16" ht="18.75" customHeight="1">
      <c r="A97" s="44"/>
      <c r="B97" s="44"/>
      <c r="C97" s="28"/>
      <c r="D97" s="30"/>
      <c r="E97" s="8" t="s">
        <v>60</v>
      </c>
      <c r="F97" s="28" t="s">
        <v>69</v>
      </c>
      <c r="G97" s="28"/>
      <c r="H97" s="10">
        <v>611</v>
      </c>
      <c r="I97" s="12">
        <v>0</v>
      </c>
      <c r="J97" s="34">
        <v>0</v>
      </c>
      <c r="K97" s="34"/>
      <c r="L97" s="15">
        <v>0</v>
      </c>
      <c r="M97" s="15">
        <v>0</v>
      </c>
      <c r="N97" s="15">
        <v>0</v>
      </c>
      <c r="O97" s="34">
        <f t="shared" si="13"/>
        <v>0</v>
      </c>
      <c r="P97" s="34"/>
    </row>
    <row r="98" spans="1:16" ht="18.75" customHeight="1">
      <c r="A98" s="44"/>
      <c r="B98" s="44"/>
      <c r="C98" s="28"/>
      <c r="D98" s="30"/>
      <c r="E98" s="8" t="s">
        <v>60</v>
      </c>
      <c r="F98" s="28" t="s">
        <v>128</v>
      </c>
      <c r="G98" s="28"/>
      <c r="H98" s="10" t="s">
        <v>103</v>
      </c>
      <c r="I98" s="12">
        <v>0</v>
      </c>
      <c r="J98" s="34">
        <v>200.28</v>
      </c>
      <c r="K98" s="34"/>
      <c r="L98" s="15">
        <v>0</v>
      </c>
      <c r="M98" s="15">
        <v>0</v>
      </c>
      <c r="N98" s="15">
        <v>0</v>
      </c>
      <c r="O98" s="34">
        <f>I98+J98+L98+M98+N98</f>
        <v>200.28</v>
      </c>
      <c r="P98" s="34"/>
    </row>
    <row r="99" spans="1:16" ht="18.75" customHeight="1">
      <c r="A99" s="44"/>
      <c r="B99" s="44"/>
      <c r="C99" s="28"/>
      <c r="D99" s="30"/>
      <c r="E99" s="8" t="s">
        <v>60</v>
      </c>
      <c r="F99" s="28" t="s">
        <v>70</v>
      </c>
      <c r="G99" s="28"/>
      <c r="H99" s="10">
        <v>611</v>
      </c>
      <c r="I99" s="12">
        <v>0</v>
      </c>
      <c r="J99" s="34">
        <v>2.02</v>
      </c>
      <c r="K99" s="34"/>
      <c r="L99" s="15">
        <v>0</v>
      </c>
      <c r="M99" s="15">
        <v>0</v>
      </c>
      <c r="N99" s="15">
        <v>0</v>
      </c>
      <c r="O99" s="34">
        <f t="shared" si="13"/>
        <v>2.02</v>
      </c>
      <c r="P99" s="34"/>
    </row>
    <row r="100" spans="1:16" ht="18.75" customHeight="1">
      <c r="A100" s="44"/>
      <c r="B100" s="44"/>
      <c r="C100" s="28"/>
      <c r="D100" s="30"/>
      <c r="E100" s="8" t="s">
        <v>60</v>
      </c>
      <c r="F100" s="55" t="s">
        <v>127</v>
      </c>
      <c r="G100" s="55"/>
      <c r="H100" s="10">
        <v>611</v>
      </c>
      <c r="I100" s="12">
        <v>0</v>
      </c>
      <c r="J100" s="34">
        <v>0</v>
      </c>
      <c r="K100" s="34"/>
      <c r="L100" s="15">
        <v>139.26</v>
      </c>
      <c r="M100" s="15">
        <v>0</v>
      </c>
      <c r="N100" s="15">
        <v>0</v>
      </c>
      <c r="O100" s="34">
        <f>I100+J100+L100+M100+N100</f>
        <v>139.26</v>
      </c>
      <c r="P100" s="34"/>
    </row>
    <row r="101" spans="1:16" ht="18.75" customHeight="1">
      <c r="A101" s="44"/>
      <c r="B101" s="44"/>
      <c r="C101" s="28"/>
      <c r="D101" s="30"/>
      <c r="E101" s="8" t="s">
        <v>60</v>
      </c>
      <c r="F101" s="28" t="s">
        <v>71</v>
      </c>
      <c r="G101" s="28"/>
      <c r="H101" s="10">
        <v>611</v>
      </c>
      <c r="I101" s="12">
        <v>43.17</v>
      </c>
      <c r="J101" s="34">
        <v>0</v>
      </c>
      <c r="K101" s="34"/>
      <c r="L101" s="15">
        <v>0</v>
      </c>
      <c r="M101" s="15">
        <v>0</v>
      </c>
      <c r="N101" s="15">
        <v>0</v>
      </c>
      <c r="O101" s="34">
        <f t="shared" si="13"/>
        <v>43.17</v>
      </c>
      <c r="P101" s="34"/>
    </row>
    <row r="102" spans="1:16" ht="30">
      <c r="A102" s="30" t="s">
        <v>36</v>
      </c>
      <c r="B102" s="46" t="s">
        <v>72</v>
      </c>
      <c r="C102" s="10" t="s">
        <v>38</v>
      </c>
      <c r="D102" s="11" t="s">
        <v>20</v>
      </c>
      <c r="E102" s="11" t="s">
        <v>18</v>
      </c>
      <c r="F102" s="30" t="s">
        <v>18</v>
      </c>
      <c r="G102" s="30"/>
      <c r="H102" s="11" t="s">
        <v>18</v>
      </c>
      <c r="I102" s="13">
        <f>I103</f>
        <v>137.5</v>
      </c>
      <c r="J102" s="42">
        <f>J103</f>
        <v>0</v>
      </c>
      <c r="K102" s="42"/>
      <c r="L102" s="18">
        <f t="shared" ref="L102" si="14">L103</f>
        <v>0</v>
      </c>
      <c r="M102" s="18">
        <f t="shared" ref="M102:N102" si="15">M103</f>
        <v>0</v>
      </c>
      <c r="N102" s="18">
        <f t="shared" si="15"/>
        <v>0</v>
      </c>
      <c r="O102" s="42">
        <f t="shared" ref="O102:O115" si="16">I102+J102+L102+M102</f>
        <v>137.5</v>
      </c>
      <c r="P102" s="42"/>
    </row>
    <row r="103" spans="1:16" ht="114.75" customHeight="1">
      <c r="A103" s="30"/>
      <c r="B103" s="46"/>
      <c r="C103" s="10" t="s">
        <v>19</v>
      </c>
      <c r="D103" s="11" t="s">
        <v>20</v>
      </c>
      <c r="E103" s="10" t="s">
        <v>27</v>
      </c>
      <c r="F103" s="28" t="s">
        <v>73</v>
      </c>
      <c r="G103" s="28"/>
      <c r="H103" s="10">
        <v>611</v>
      </c>
      <c r="I103" s="15">
        <v>137.5</v>
      </c>
      <c r="J103" s="34">
        <v>0</v>
      </c>
      <c r="K103" s="34"/>
      <c r="L103" s="15">
        <v>0</v>
      </c>
      <c r="M103" s="15">
        <v>0</v>
      </c>
      <c r="N103" s="15">
        <v>0</v>
      </c>
      <c r="O103" s="34">
        <f t="shared" si="16"/>
        <v>137.5</v>
      </c>
      <c r="P103" s="34"/>
    </row>
    <row r="104" spans="1:16" ht="30">
      <c r="A104" s="28" t="s">
        <v>52</v>
      </c>
      <c r="B104" s="28" t="s">
        <v>82</v>
      </c>
      <c r="C104" s="10" t="s">
        <v>38</v>
      </c>
      <c r="D104" s="11" t="s">
        <v>20</v>
      </c>
      <c r="E104" s="11" t="s">
        <v>18</v>
      </c>
      <c r="F104" s="30" t="s">
        <v>18</v>
      </c>
      <c r="G104" s="30"/>
      <c r="H104" s="11" t="s">
        <v>18</v>
      </c>
      <c r="I104" s="18">
        <f>I105+I106+I107+I108+I109+I110+I111+I112+I113+I114+I115</f>
        <v>598.28000000000009</v>
      </c>
      <c r="J104" s="42">
        <f>J105+J106+J107+J108+J109+J110+J111+J112+J113+J114+J115</f>
        <v>0</v>
      </c>
      <c r="K104" s="42"/>
      <c r="L104" s="18">
        <f t="shared" ref="L104" si="17">L105+L106+L107+L108+L109+L110+L111+L112+L113+L114+L115</f>
        <v>0</v>
      </c>
      <c r="M104" s="18">
        <f t="shared" ref="M104:N104" si="18">M105+M106+M107+M108+M109+M110+M111+M112+M113+M114+M115</f>
        <v>0</v>
      </c>
      <c r="N104" s="18">
        <f t="shared" si="18"/>
        <v>0</v>
      </c>
      <c r="O104" s="42">
        <f t="shared" si="16"/>
        <v>598.28000000000009</v>
      </c>
      <c r="P104" s="42"/>
    </row>
    <row r="105" spans="1:16" ht="18.75" customHeight="1">
      <c r="A105" s="44"/>
      <c r="B105" s="44"/>
      <c r="C105" s="28" t="s">
        <v>19</v>
      </c>
      <c r="D105" s="30" t="s">
        <v>20</v>
      </c>
      <c r="E105" s="10" t="s">
        <v>27</v>
      </c>
      <c r="F105" s="28" t="s">
        <v>74</v>
      </c>
      <c r="G105" s="28"/>
      <c r="H105" s="10">
        <v>611</v>
      </c>
      <c r="I105" s="15">
        <v>138.24</v>
      </c>
      <c r="J105" s="34">
        <v>0</v>
      </c>
      <c r="K105" s="34"/>
      <c r="L105" s="15">
        <v>0</v>
      </c>
      <c r="M105" s="15">
        <v>0</v>
      </c>
      <c r="N105" s="15">
        <v>0</v>
      </c>
      <c r="O105" s="34">
        <f t="shared" si="16"/>
        <v>138.24</v>
      </c>
      <c r="P105" s="34"/>
    </row>
    <row r="106" spans="1:16" ht="18.75" customHeight="1">
      <c r="A106" s="44"/>
      <c r="B106" s="44"/>
      <c r="C106" s="28"/>
      <c r="D106" s="44"/>
      <c r="E106" s="10" t="s">
        <v>27</v>
      </c>
      <c r="F106" s="28" t="s">
        <v>74</v>
      </c>
      <c r="G106" s="28"/>
      <c r="H106" s="10">
        <v>621</v>
      </c>
      <c r="I106" s="15">
        <v>47.62</v>
      </c>
      <c r="J106" s="34">
        <v>0</v>
      </c>
      <c r="K106" s="34"/>
      <c r="L106" s="15">
        <v>0</v>
      </c>
      <c r="M106" s="15">
        <v>0</v>
      </c>
      <c r="N106" s="15">
        <v>0</v>
      </c>
      <c r="O106" s="34">
        <f t="shared" si="16"/>
        <v>47.62</v>
      </c>
      <c r="P106" s="34"/>
    </row>
    <row r="107" spans="1:16" ht="18.75" customHeight="1">
      <c r="A107" s="44"/>
      <c r="B107" s="44"/>
      <c r="C107" s="28"/>
      <c r="D107" s="44"/>
      <c r="E107" s="10" t="s">
        <v>60</v>
      </c>
      <c r="F107" s="28" t="s">
        <v>74</v>
      </c>
      <c r="G107" s="28"/>
      <c r="H107" s="10">
        <v>611</v>
      </c>
      <c r="I107" s="15">
        <v>102.44</v>
      </c>
      <c r="J107" s="34">
        <v>0</v>
      </c>
      <c r="K107" s="34"/>
      <c r="L107" s="15">
        <v>0</v>
      </c>
      <c r="M107" s="15">
        <v>0</v>
      </c>
      <c r="N107" s="15">
        <v>0</v>
      </c>
      <c r="O107" s="34">
        <f t="shared" si="16"/>
        <v>102.44</v>
      </c>
      <c r="P107" s="34"/>
    </row>
    <row r="108" spans="1:16" ht="18.75" customHeight="1">
      <c r="A108" s="44"/>
      <c r="B108" s="44"/>
      <c r="C108" s="28"/>
      <c r="D108" s="44"/>
      <c r="E108" s="10" t="s">
        <v>63</v>
      </c>
      <c r="F108" s="28" t="s">
        <v>74</v>
      </c>
      <c r="G108" s="28"/>
      <c r="H108" s="10">
        <v>244</v>
      </c>
      <c r="I108" s="15">
        <v>65</v>
      </c>
      <c r="J108" s="34">
        <v>0</v>
      </c>
      <c r="K108" s="34"/>
      <c r="L108" s="15">
        <v>0</v>
      </c>
      <c r="M108" s="15">
        <v>0</v>
      </c>
      <c r="N108" s="15">
        <v>0</v>
      </c>
      <c r="O108" s="34">
        <f t="shared" si="16"/>
        <v>65</v>
      </c>
      <c r="P108" s="34"/>
    </row>
    <row r="109" spans="1:16" ht="18.75" customHeight="1">
      <c r="A109" s="44"/>
      <c r="B109" s="44"/>
      <c r="C109" s="28"/>
      <c r="D109" s="44"/>
      <c r="E109" s="10" t="s">
        <v>60</v>
      </c>
      <c r="F109" s="28" t="s">
        <v>75</v>
      </c>
      <c r="G109" s="28"/>
      <c r="H109" s="10">
        <v>611</v>
      </c>
      <c r="I109" s="15">
        <v>55.8</v>
      </c>
      <c r="J109" s="34">
        <v>0</v>
      </c>
      <c r="K109" s="34"/>
      <c r="L109" s="15">
        <v>0</v>
      </c>
      <c r="M109" s="15">
        <v>0</v>
      </c>
      <c r="N109" s="15">
        <v>0</v>
      </c>
      <c r="O109" s="34">
        <f t="shared" si="16"/>
        <v>55.8</v>
      </c>
      <c r="P109" s="34"/>
    </row>
    <row r="110" spans="1:16" ht="18.75" customHeight="1">
      <c r="A110" s="44"/>
      <c r="B110" s="44"/>
      <c r="C110" s="28"/>
      <c r="D110" s="44"/>
      <c r="E110" s="10" t="s">
        <v>27</v>
      </c>
      <c r="F110" s="28" t="s">
        <v>76</v>
      </c>
      <c r="G110" s="28"/>
      <c r="H110" s="10">
        <v>611</v>
      </c>
      <c r="I110" s="15">
        <v>47.1</v>
      </c>
      <c r="J110" s="34">
        <v>0</v>
      </c>
      <c r="K110" s="34"/>
      <c r="L110" s="15">
        <v>0</v>
      </c>
      <c r="M110" s="15">
        <v>0</v>
      </c>
      <c r="N110" s="15">
        <v>0</v>
      </c>
      <c r="O110" s="34">
        <f t="shared" si="16"/>
        <v>47.1</v>
      </c>
      <c r="P110" s="34"/>
    </row>
    <row r="111" spans="1:16" ht="18.75" customHeight="1">
      <c r="A111" s="44"/>
      <c r="B111" s="44"/>
      <c r="C111" s="28"/>
      <c r="D111" s="44"/>
      <c r="E111" s="10" t="s">
        <v>27</v>
      </c>
      <c r="F111" s="28" t="s">
        <v>77</v>
      </c>
      <c r="G111" s="28"/>
      <c r="H111" s="10">
        <v>611</v>
      </c>
      <c r="I111" s="15">
        <v>11.78</v>
      </c>
      <c r="J111" s="34">
        <v>0</v>
      </c>
      <c r="K111" s="34"/>
      <c r="L111" s="15">
        <v>0</v>
      </c>
      <c r="M111" s="15">
        <v>0</v>
      </c>
      <c r="N111" s="15">
        <v>0</v>
      </c>
      <c r="O111" s="34">
        <f t="shared" si="16"/>
        <v>11.78</v>
      </c>
      <c r="P111" s="34"/>
    </row>
    <row r="112" spans="1:16" ht="18.75" customHeight="1">
      <c r="A112" s="44"/>
      <c r="B112" s="44"/>
      <c r="C112" s="28"/>
      <c r="D112" s="44"/>
      <c r="E112" s="10" t="s">
        <v>27</v>
      </c>
      <c r="F112" s="28" t="s">
        <v>78</v>
      </c>
      <c r="G112" s="28"/>
      <c r="H112" s="10">
        <v>611</v>
      </c>
      <c r="I112" s="15">
        <v>130.19999999999999</v>
      </c>
      <c r="J112" s="34">
        <v>0</v>
      </c>
      <c r="K112" s="34"/>
      <c r="L112" s="15">
        <v>0</v>
      </c>
      <c r="M112" s="15">
        <v>0</v>
      </c>
      <c r="N112" s="15">
        <v>0</v>
      </c>
      <c r="O112" s="34">
        <f t="shared" si="16"/>
        <v>130.19999999999999</v>
      </c>
      <c r="P112" s="34"/>
    </row>
    <row r="113" spans="1:16" ht="18.75" customHeight="1">
      <c r="A113" s="44"/>
      <c r="B113" s="44"/>
      <c r="C113" s="28"/>
      <c r="D113" s="44"/>
      <c r="E113" s="10" t="s">
        <v>27</v>
      </c>
      <c r="F113" s="28" t="s">
        <v>79</v>
      </c>
      <c r="G113" s="28"/>
      <c r="H113" s="10">
        <v>611</v>
      </c>
      <c r="I113" s="15">
        <v>0.1</v>
      </c>
      <c r="J113" s="34">
        <v>0</v>
      </c>
      <c r="K113" s="34"/>
      <c r="L113" s="15">
        <v>0</v>
      </c>
      <c r="M113" s="15">
        <v>0</v>
      </c>
      <c r="N113" s="15">
        <v>0</v>
      </c>
      <c r="O113" s="34">
        <f t="shared" si="16"/>
        <v>0.1</v>
      </c>
      <c r="P113" s="34"/>
    </row>
    <row r="114" spans="1:16" ht="18.75" customHeight="1">
      <c r="A114" s="44"/>
      <c r="B114" s="44"/>
      <c r="C114" s="28"/>
      <c r="D114" s="44"/>
      <c r="E114" s="10" t="s">
        <v>27</v>
      </c>
      <c r="F114" s="28" t="s">
        <v>80</v>
      </c>
      <c r="G114" s="28"/>
      <c r="H114" s="10">
        <v>611</v>
      </c>
      <c r="I114" s="15">
        <v>0</v>
      </c>
      <c r="J114" s="34">
        <v>0</v>
      </c>
      <c r="K114" s="34"/>
      <c r="L114" s="15">
        <v>0</v>
      </c>
      <c r="M114" s="15">
        <v>0</v>
      </c>
      <c r="N114" s="15">
        <v>0</v>
      </c>
      <c r="O114" s="34">
        <f t="shared" si="16"/>
        <v>0</v>
      </c>
      <c r="P114" s="34"/>
    </row>
    <row r="115" spans="1:16" ht="18.75" customHeight="1">
      <c r="A115" s="44"/>
      <c r="B115" s="44"/>
      <c r="C115" s="28"/>
      <c r="D115" s="44"/>
      <c r="E115" s="10" t="s">
        <v>27</v>
      </c>
      <c r="F115" s="28" t="s">
        <v>81</v>
      </c>
      <c r="G115" s="28"/>
      <c r="H115" s="10">
        <v>611</v>
      </c>
      <c r="I115" s="15">
        <v>0</v>
      </c>
      <c r="J115" s="34">
        <v>0</v>
      </c>
      <c r="K115" s="34"/>
      <c r="L115" s="15">
        <v>0</v>
      </c>
      <c r="M115" s="15">
        <v>0</v>
      </c>
      <c r="N115" s="15">
        <v>0</v>
      </c>
      <c r="O115" s="34">
        <f t="shared" si="16"/>
        <v>0</v>
      </c>
      <c r="P115" s="34"/>
    </row>
    <row r="116" spans="1:16" ht="30">
      <c r="A116" s="41" t="s">
        <v>83</v>
      </c>
      <c r="B116" s="41" t="s">
        <v>84</v>
      </c>
      <c r="C116" s="10" t="s">
        <v>38</v>
      </c>
      <c r="D116" s="10" t="s">
        <v>22</v>
      </c>
      <c r="E116" s="19" t="s">
        <v>18</v>
      </c>
      <c r="F116" s="41" t="s">
        <v>18</v>
      </c>
      <c r="G116" s="41"/>
      <c r="H116" s="19" t="s">
        <v>18</v>
      </c>
      <c r="I116" s="18">
        <f>I117</f>
        <v>586.4</v>
      </c>
      <c r="J116" s="42">
        <f>J117</f>
        <v>204.9</v>
      </c>
      <c r="K116" s="42"/>
      <c r="L116" s="18">
        <f>L117</f>
        <v>205.8</v>
      </c>
      <c r="M116" s="18">
        <f>M117</f>
        <v>205.8</v>
      </c>
      <c r="N116" s="18">
        <f>N117</f>
        <v>205.8</v>
      </c>
      <c r="O116" s="42">
        <f t="shared" ref="O116:O121" si="19">I116+J116+L116+M116+N116</f>
        <v>1408.6999999999998</v>
      </c>
      <c r="P116" s="42"/>
    </row>
    <row r="117" spans="1:16" ht="55.5" customHeight="1">
      <c r="A117" s="41"/>
      <c r="B117" s="41"/>
      <c r="C117" s="10" t="s">
        <v>21</v>
      </c>
      <c r="D117" s="10" t="s">
        <v>22</v>
      </c>
      <c r="E117" s="11" t="s">
        <v>18</v>
      </c>
      <c r="F117" s="30" t="s">
        <v>18</v>
      </c>
      <c r="G117" s="30"/>
      <c r="H117" s="11" t="s">
        <v>18</v>
      </c>
      <c r="I117" s="12">
        <f>I118+I123</f>
        <v>586.4</v>
      </c>
      <c r="J117" s="33">
        <f>J118+J123</f>
        <v>204.9</v>
      </c>
      <c r="K117" s="33"/>
      <c r="L117" s="12">
        <f>L118+L123</f>
        <v>205.8</v>
      </c>
      <c r="M117" s="12">
        <f>M118+M123</f>
        <v>205.8</v>
      </c>
      <c r="N117" s="12">
        <f>N118+N123</f>
        <v>205.8</v>
      </c>
      <c r="O117" s="34">
        <f t="shared" si="19"/>
        <v>1408.6999999999998</v>
      </c>
      <c r="P117" s="34"/>
    </row>
    <row r="118" spans="1:16" ht="30">
      <c r="A118" s="30" t="s">
        <v>25</v>
      </c>
      <c r="B118" s="28" t="s">
        <v>85</v>
      </c>
      <c r="C118" s="10" t="s">
        <v>38</v>
      </c>
      <c r="D118" s="11" t="s">
        <v>22</v>
      </c>
      <c r="E118" s="14" t="s">
        <v>18</v>
      </c>
      <c r="F118" s="36" t="s">
        <v>18</v>
      </c>
      <c r="G118" s="36"/>
      <c r="H118" s="14" t="s">
        <v>18</v>
      </c>
      <c r="I118" s="13">
        <f>I119+I120+I121</f>
        <v>276.89999999999998</v>
      </c>
      <c r="J118" s="35">
        <f>J119</f>
        <v>204.9</v>
      </c>
      <c r="K118" s="35"/>
      <c r="L118" s="13">
        <f>L119+L120+L121</f>
        <v>205.8</v>
      </c>
      <c r="M118" s="13">
        <f>M119+M120+M121</f>
        <v>205.8</v>
      </c>
      <c r="N118" s="13">
        <f>N119+N120+N121</f>
        <v>205.8</v>
      </c>
      <c r="O118" s="42">
        <f t="shared" si="19"/>
        <v>1099.1999999999998</v>
      </c>
      <c r="P118" s="42"/>
    </row>
    <row r="119" spans="1:16" ht="20.25" customHeight="1">
      <c r="A119" s="30"/>
      <c r="B119" s="44"/>
      <c r="C119" s="28" t="s">
        <v>21</v>
      </c>
      <c r="D119" s="30" t="s">
        <v>22</v>
      </c>
      <c r="E119" s="11" t="s">
        <v>86</v>
      </c>
      <c r="F119" s="30" t="s">
        <v>121</v>
      </c>
      <c r="G119" s="30"/>
      <c r="H119" s="11" t="s">
        <v>120</v>
      </c>
      <c r="I119" s="12">
        <v>195.9</v>
      </c>
      <c r="J119" s="33">
        <v>204.9</v>
      </c>
      <c r="K119" s="33"/>
      <c r="L119" s="12">
        <v>205.8</v>
      </c>
      <c r="M119" s="15">
        <v>205.8</v>
      </c>
      <c r="N119" s="15">
        <v>205.8</v>
      </c>
      <c r="O119" s="34">
        <f t="shared" si="19"/>
        <v>1018.2</v>
      </c>
      <c r="P119" s="34"/>
    </row>
    <row r="120" spans="1:16" ht="20.25" customHeight="1">
      <c r="A120" s="30"/>
      <c r="B120" s="44"/>
      <c r="C120" s="28"/>
      <c r="D120" s="30"/>
      <c r="E120" s="11" t="s">
        <v>86</v>
      </c>
      <c r="F120" s="30" t="s">
        <v>87</v>
      </c>
      <c r="G120" s="30"/>
      <c r="H120" s="11">
        <v>244</v>
      </c>
      <c r="I120" s="12">
        <v>80</v>
      </c>
      <c r="J120" s="33">
        <v>0</v>
      </c>
      <c r="K120" s="33"/>
      <c r="L120" s="12">
        <v>0</v>
      </c>
      <c r="M120" s="15">
        <v>0</v>
      </c>
      <c r="N120" s="15">
        <v>0</v>
      </c>
      <c r="O120" s="34">
        <f t="shared" si="19"/>
        <v>80</v>
      </c>
      <c r="P120" s="34"/>
    </row>
    <row r="121" spans="1:16" ht="20.25" customHeight="1">
      <c r="A121" s="30"/>
      <c r="B121" s="44"/>
      <c r="C121" s="28"/>
      <c r="D121" s="30"/>
      <c r="E121" s="11" t="s">
        <v>86</v>
      </c>
      <c r="F121" s="30" t="s">
        <v>88</v>
      </c>
      <c r="G121" s="30"/>
      <c r="H121" s="11">
        <v>244</v>
      </c>
      <c r="I121" s="12">
        <v>1</v>
      </c>
      <c r="J121" s="33">
        <v>0</v>
      </c>
      <c r="K121" s="33"/>
      <c r="L121" s="12">
        <v>0</v>
      </c>
      <c r="M121" s="12">
        <v>0</v>
      </c>
      <c r="N121" s="12">
        <v>0</v>
      </c>
      <c r="O121" s="34">
        <f t="shared" si="19"/>
        <v>1</v>
      </c>
      <c r="P121" s="34"/>
    </row>
    <row r="122" spans="1:16" ht="45.75" customHeight="1">
      <c r="A122" s="30"/>
      <c r="B122" s="44"/>
      <c r="C122" s="28"/>
      <c r="D122" s="30"/>
      <c r="E122" s="20"/>
      <c r="F122" s="48"/>
      <c r="G122" s="48"/>
      <c r="H122" s="20"/>
      <c r="I122" s="21"/>
      <c r="J122" s="49"/>
      <c r="K122" s="49"/>
      <c r="L122" s="21"/>
      <c r="M122" s="12"/>
      <c r="N122" s="12"/>
      <c r="O122" s="34"/>
      <c r="P122" s="34"/>
    </row>
    <row r="123" spans="1:16" ht="30">
      <c r="A123" s="28" t="s">
        <v>36</v>
      </c>
      <c r="B123" s="28" t="s">
        <v>89</v>
      </c>
      <c r="C123" s="10" t="s">
        <v>38</v>
      </c>
      <c r="D123" s="11" t="s">
        <v>22</v>
      </c>
      <c r="E123" s="14" t="s">
        <v>18</v>
      </c>
      <c r="F123" s="36" t="s">
        <v>18</v>
      </c>
      <c r="G123" s="36"/>
      <c r="H123" s="14" t="s">
        <v>18</v>
      </c>
      <c r="I123" s="13">
        <f>I124+I125+I126+I127+I128+I129+I130</f>
        <v>309.5</v>
      </c>
      <c r="J123" s="50">
        <f>J124+J125+J126+J127+J128+J129+J130</f>
        <v>0</v>
      </c>
      <c r="K123" s="50"/>
      <c r="L123" s="22">
        <f t="shared" ref="L123" si="20">L124+L125+L126+L127+L128+L129+L130</f>
        <v>0</v>
      </c>
      <c r="M123" s="22">
        <f t="shared" ref="M123:N123" si="21">M124+M125+M126+M127+M128+M129+M130</f>
        <v>0</v>
      </c>
      <c r="N123" s="22">
        <f t="shared" si="21"/>
        <v>0</v>
      </c>
      <c r="O123" s="42">
        <f t="shared" ref="O123:O130" si="22">I123+J123+L123+M123</f>
        <v>309.5</v>
      </c>
      <c r="P123" s="42"/>
    </row>
    <row r="124" spans="1:16" ht="19.5" customHeight="1">
      <c r="A124" s="44"/>
      <c r="B124" s="44"/>
      <c r="C124" s="28" t="s">
        <v>21</v>
      </c>
      <c r="D124" s="30" t="s">
        <v>22</v>
      </c>
      <c r="E124" s="11" t="s">
        <v>86</v>
      </c>
      <c r="F124" s="30" t="s">
        <v>90</v>
      </c>
      <c r="G124" s="30"/>
      <c r="H124" s="11">
        <v>244</v>
      </c>
      <c r="I124" s="12">
        <v>0</v>
      </c>
      <c r="J124" s="33">
        <v>0</v>
      </c>
      <c r="K124" s="33"/>
      <c r="L124" s="12">
        <v>0</v>
      </c>
      <c r="M124" s="15">
        <v>0</v>
      </c>
      <c r="N124" s="15">
        <v>0</v>
      </c>
      <c r="O124" s="34">
        <f t="shared" si="22"/>
        <v>0</v>
      </c>
      <c r="P124" s="34"/>
    </row>
    <row r="125" spans="1:16" ht="19.5" customHeight="1">
      <c r="A125" s="44"/>
      <c r="B125" s="44"/>
      <c r="C125" s="28"/>
      <c r="D125" s="30"/>
      <c r="E125" s="11" t="s">
        <v>86</v>
      </c>
      <c r="F125" s="30" t="s">
        <v>91</v>
      </c>
      <c r="G125" s="30"/>
      <c r="H125" s="11">
        <v>244</v>
      </c>
      <c r="I125" s="12">
        <v>262</v>
      </c>
      <c r="J125" s="33">
        <v>0</v>
      </c>
      <c r="K125" s="33"/>
      <c r="L125" s="12">
        <v>0</v>
      </c>
      <c r="M125" s="15">
        <v>0</v>
      </c>
      <c r="N125" s="15">
        <v>0</v>
      </c>
      <c r="O125" s="34">
        <f t="shared" si="22"/>
        <v>262</v>
      </c>
      <c r="P125" s="34"/>
    </row>
    <row r="126" spans="1:16" ht="19.5" customHeight="1">
      <c r="A126" s="44"/>
      <c r="B126" s="44"/>
      <c r="C126" s="28"/>
      <c r="D126" s="30"/>
      <c r="E126" s="11" t="s">
        <v>86</v>
      </c>
      <c r="F126" s="30" t="s">
        <v>92</v>
      </c>
      <c r="G126" s="30"/>
      <c r="H126" s="11">
        <v>244</v>
      </c>
      <c r="I126" s="12">
        <v>2.62</v>
      </c>
      <c r="J126" s="33">
        <v>0</v>
      </c>
      <c r="K126" s="33"/>
      <c r="L126" s="12">
        <v>0</v>
      </c>
      <c r="M126" s="15">
        <v>0</v>
      </c>
      <c r="N126" s="15">
        <v>0</v>
      </c>
      <c r="O126" s="34">
        <f t="shared" si="22"/>
        <v>2.62</v>
      </c>
      <c r="P126" s="34"/>
    </row>
    <row r="127" spans="1:16" ht="19.5" customHeight="1">
      <c r="A127" s="44"/>
      <c r="B127" s="44"/>
      <c r="C127" s="28"/>
      <c r="D127" s="30"/>
      <c r="E127" s="11" t="s">
        <v>86</v>
      </c>
      <c r="F127" s="30" t="s">
        <v>93</v>
      </c>
      <c r="G127" s="30"/>
      <c r="H127" s="11">
        <v>244</v>
      </c>
      <c r="I127" s="12">
        <v>39</v>
      </c>
      <c r="J127" s="33">
        <v>0</v>
      </c>
      <c r="K127" s="33"/>
      <c r="L127" s="12">
        <v>0</v>
      </c>
      <c r="M127" s="15">
        <v>0</v>
      </c>
      <c r="N127" s="15">
        <v>0</v>
      </c>
      <c r="O127" s="34">
        <f t="shared" si="22"/>
        <v>39</v>
      </c>
      <c r="P127" s="34"/>
    </row>
    <row r="128" spans="1:16" ht="19.5" customHeight="1">
      <c r="A128" s="44"/>
      <c r="B128" s="44"/>
      <c r="C128" s="28"/>
      <c r="D128" s="30"/>
      <c r="E128" s="11" t="s">
        <v>86</v>
      </c>
      <c r="F128" s="30" t="s">
        <v>94</v>
      </c>
      <c r="G128" s="30"/>
      <c r="H128" s="11">
        <v>244</v>
      </c>
      <c r="I128" s="12">
        <v>3.9</v>
      </c>
      <c r="J128" s="33">
        <v>0</v>
      </c>
      <c r="K128" s="33"/>
      <c r="L128" s="12">
        <v>0</v>
      </c>
      <c r="M128" s="15">
        <v>0</v>
      </c>
      <c r="N128" s="15">
        <v>0</v>
      </c>
      <c r="O128" s="34">
        <f t="shared" si="22"/>
        <v>3.9</v>
      </c>
      <c r="P128" s="34"/>
    </row>
    <row r="129" spans="1:16" ht="19.5" customHeight="1">
      <c r="A129" s="44"/>
      <c r="B129" s="44"/>
      <c r="C129" s="28"/>
      <c r="D129" s="30"/>
      <c r="E129" s="11" t="s">
        <v>86</v>
      </c>
      <c r="F129" s="30" t="s">
        <v>95</v>
      </c>
      <c r="G129" s="30"/>
      <c r="H129" s="11">
        <v>244</v>
      </c>
      <c r="I129" s="12">
        <v>1.8</v>
      </c>
      <c r="J129" s="33">
        <v>0</v>
      </c>
      <c r="K129" s="33"/>
      <c r="L129" s="12">
        <v>0</v>
      </c>
      <c r="M129" s="15">
        <v>0</v>
      </c>
      <c r="N129" s="15">
        <v>0</v>
      </c>
      <c r="O129" s="34">
        <f t="shared" si="22"/>
        <v>1.8</v>
      </c>
      <c r="P129" s="34"/>
    </row>
    <row r="130" spans="1:16" ht="19.5" customHeight="1">
      <c r="A130" s="44"/>
      <c r="B130" s="44"/>
      <c r="C130" s="28"/>
      <c r="D130" s="30"/>
      <c r="E130" s="11" t="s">
        <v>86</v>
      </c>
      <c r="F130" s="30" t="s">
        <v>96</v>
      </c>
      <c r="G130" s="30"/>
      <c r="H130" s="11">
        <v>244</v>
      </c>
      <c r="I130" s="12">
        <v>0.18</v>
      </c>
      <c r="J130" s="33">
        <v>0</v>
      </c>
      <c r="K130" s="33"/>
      <c r="L130" s="12">
        <v>0</v>
      </c>
      <c r="M130" s="15">
        <v>0</v>
      </c>
      <c r="N130" s="15">
        <v>0</v>
      </c>
      <c r="O130" s="34">
        <f t="shared" si="22"/>
        <v>0.18</v>
      </c>
      <c r="P130" s="34"/>
    </row>
    <row r="131" spans="1:16">
      <c r="A131" s="44"/>
      <c r="B131" s="44"/>
      <c r="C131" s="28"/>
      <c r="D131" s="30"/>
      <c r="E131" s="23"/>
      <c r="F131" s="51"/>
      <c r="G131" s="51"/>
      <c r="H131" s="23"/>
      <c r="I131" s="24"/>
      <c r="J131" s="52"/>
      <c r="K131" s="52"/>
      <c r="L131" s="24"/>
      <c r="M131" s="9"/>
      <c r="N131" s="9"/>
      <c r="O131" s="53"/>
      <c r="P131" s="53"/>
    </row>
    <row r="134" spans="1:16" ht="16.5">
      <c r="A134" s="5" t="s">
        <v>129</v>
      </c>
    </row>
    <row r="135" spans="1:16" ht="16.5">
      <c r="A135" s="5" t="s">
        <v>130</v>
      </c>
    </row>
  </sheetData>
  <mergeCells count="417">
    <mergeCell ref="L1:P1"/>
    <mergeCell ref="F71:G71"/>
    <mergeCell ref="J71:K71"/>
    <mergeCell ref="O71:P71"/>
    <mergeCell ref="F100:G100"/>
    <mergeCell ref="J100:K100"/>
    <mergeCell ref="O100:P100"/>
    <mergeCell ref="F98:G98"/>
    <mergeCell ref="J98:K98"/>
    <mergeCell ref="O98:P98"/>
    <mergeCell ref="O99:P99"/>
    <mergeCell ref="O92:P92"/>
    <mergeCell ref="O93:P93"/>
    <mergeCell ref="O88:P88"/>
    <mergeCell ref="O91:P91"/>
    <mergeCell ref="O89:P89"/>
    <mergeCell ref="O90:P90"/>
    <mergeCell ref="O86:P86"/>
    <mergeCell ref="F87:G87"/>
    <mergeCell ref="J87:K87"/>
    <mergeCell ref="O87:P87"/>
    <mergeCell ref="F84:G84"/>
    <mergeCell ref="J84:K84"/>
    <mergeCell ref="O84:P84"/>
    <mergeCell ref="F36:G36"/>
    <mergeCell ref="O36:P36"/>
    <mergeCell ref="J36:K36"/>
    <mergeCell ref="J24:K24"/>
    <mergeCell ref="F44:G44"/>
    <mergeCell ref="J44:K44"/>
    <mergeCell ref="O44:P44"/>
    <mergeCell ref="F35:G35"/>
    <mergeCell ref="J35:K35"/>
    <mergeCell ref="O35:P35"/>
    <mergeCell ref="O43:P43"/>
    <mergeCell ref="F32:G32"/>
    <mergeCell ref="J32:K32"/>
    <mergeCell ref="O32:P32"/>
    <mergeCell ref="F33:G33"/>
    <mergeCell ref="J33:K33"/>
    <mergeCell ref="O33:P33"/>
    <mergeCell ref="F34:G34"/>
    <mergeCell ref="J34:K34"/>
    <mergeCell ref="O34:P34"/>
    <mergeCell ref="O28:P28"/>
    <mergeCell ref="F29:G29"/>
    <mergeCell ref="J29:K29"/>
    <mergeCell ref="O29:P29"/>
    <mergeCell ref="F123:G123"/>
    <mergeCell ref="J123:K123"/>
    <mergeCell ref="O123:P123"/>
    <mergeCell ref="A123:A131"/>
    <mergeCell ref="B123:B131"/>
    <mergeCell ref="C124:C131"/>
    <mergeCell ref="D124:D131"/>
    <mergeCell ref="F130:G130"/>
    <mergeCell ref="J130:K130"/>
    <mergeCell ref="O130:P130"/>
    <mergeCell ref="F131:G131"/>
    <mergeCell ref="J131:K131"/>
    <mergeCell ref="O131:P131"/>
    <mergeCell ref="O128:P128"/>
    <mergeCell ref="F129:G129"/>
    <mergeCell ref="J129:K129"/>
    <mergeCell ref="O124:P124"/>
    <mergeCell ref="F125:G125"/>
    <mergeCell ref="J125:K125"/>
    <mergeCell ref="O125:P125"/>
    <mergeCell ref="F126:G126"/>
    <mergeCell ref="J126:K126"/>
    <mergeCell ref="F124:G124"/>
    <mergeCell ref="J124:K124"/>
    <mergeCell ref="O129:P129"/>
    <mergeCell ref="O126:P126"/>
    <mergeCell ref="F127:G127"/>
    <mergeCell ref="J127:K127"/>
    <mergeCell ref="O127:P127"/>
    <mergeCell ref="F128:G128"/>
    <mergeCell ref="J128:K128"/>
    <mergeCell ref="A118:A122"/>
    <mergeCell ref="B118:B122"/>
    <mergeCell ref="C119:C122"/>
    <mergeCell ref="D119:D122"/>
    <mergeCell ref="O122:P122"/>
    <mergeCell ref="O120:P120"/>
    <mergeCell ref="F121:G121"/>
    <mergeCell ref="J121:K121"/>
    <mergeCell ref="O121:P121"/>
    <mergeCell ref="O119:P119"/>
    <mergeCell ref="F120:G120"/>
    <mergeCell ref="J120:K120"/>
    <mergeCell ref="F119:G119"/>
    <mergeCell ref="J119:K119"/>
    <mergeCell ref="F122:G122"/>
    <mergeCell ref="J122:K122"/>
    <mergeCell ref="F118:G118"/>
    <mergeCell ref="J118:K118"/>
    <mergeCell ref="O118:P118"/>
    <mergeCell ref="F104:G104"/>
    <mergeCell ref="J104:K104"/>
    <mergeCell ref="F107:G107"/>
    <mergeCell ref="J107:K107"/>
    <mergeCell ref="F116:G116"/>
    <mergeCell ref="J116:K116"/>
    <mergeCell ref="O116:P116"/>
    <mergeCell ref="F117:G117"/>
    <mergeCell ref="J117:K117"/>
    <mergeCell ref="O117:P117"/>
    <mergeCell ref="O112:P112"/>
    <mergeCell ref="F109:G109"/>
    <mergeCell ref="J109:K109"/>
    <mergeCell ref="O109:P109"/>
    <mergeCell ref="F110:G110"/>
    <mergeCell ref="J110:K110"/>
    <mergeCell ref="O110:P110"/>
    <mergeCell ref="O104:P104"/>
    <mergeCell ref="F115:G115"/>
    <mergeCell ref="J115:K115"/>
    <mergeCell ref="O115:P115"/>
    <mergeCell ref="F113:G113"/>
    <mergeCell ref="F114:G114"/>
    <mergeCell ref="J114:K114"/>
    <mergeCell ref="O114:P114"/>
    <mergeCell ref="F111:G111"/>
    <mergeCell ref="J111:K111"/>
    <mergeCell ref="O111:P111"/>
    <mergeCell ref="F112:G112"/>
    <mergeCell ref="J112:K112"/>
    <mergeCell ref="J113:K113"/>
    <mergeCell ref="O113:P113"/>
    <mergeCell ref="A116:A117"/>
    <mergeCell ref="B116:B117"/>
    <mergeCell ref="A102:A103"/>
    <mergeCell ref="B102:B103"/>
    <mergeCell ref="J102:K102"/>
    <mergeCell ref="J105:K105"/>
    <mergeCell ref="O105:P105"/>
    <mergeCell ref="F103:G103"/>
    <mergeCell ref="J103:K103"/>
    <mergeCell ref="O103:P103"/>
    <mergeCell ref="O107:P107"/>
    <mergeCell ref="A104:A115"/>
    <mergeCell ref="B104:B115"/>
    <mergeCell ref="C105:C115"/>
    <mergeCell ref="D105:D115"/>
    <mergeCell ref="F108:G108"/>
    <mergeCell ref="J108:K108"/>
    <mergeCell ref="O108:P108"/>
    <mergeCell ref="O102:P102"/>
    <mergeCell ref="F105:G105"/>
    <mergeCell ref="F106:G106"/>
    <mergeCell ref="J106:K106"/>
    <mergeCell ref="O106:P106"/>
    <mergeCell ref="F102:G102"/>
    <mergeCell ref="A82:A101"/>
    <mergeCell ref="B82:B101"/>
    <mergeCell ref="C83:C101"/>
    <mergeCell ref="D83:D101"/>
    <mergeCell ref="F99:G99"/>
    <mergeCell ref="J99:K99"/>
    <mergeCell ref="F94:G94"/>
    <mergeCell ref="J94:K94"/>
    <mergeCell ref="F88:G88"/>
    <mergeCell ref="J88:K88"/>
    <mergeCell ref="F86:G86"/>
    <mergeCell ref="J86:K86"/>
    <mergeCell ref="F101:G101"/>
    <mergeCell ref="J101:K101"/>
    <mergeCell ref="F92:G92"/>
    <mergeCell ref="J92:K92"/>
    <mergeCell ref="F93:G93"/>
    <mergeCell ref="J93:K93"/>
    <mergeCell ref="F91:G91"/>
    <mergeCell ref="J91:K91"/>
    <mergeCell ref="F89:G89"/>
    <mergeCell ref="J89:K89"/>
    <mergeCell ref="F90:G90"/>
    <mergeCell ref="J90:K90"/>
    <mergeCell ref="O101:P101"/>
    <mergeCell ref="F96:G96"/>
    <mergeCell ref="J96:K96"/>
    <mergeCell ref="O96:P96"/>
    <mergeCell ref="F97:G97"/>
    <mergeCell ref="J97:K97"/>
    <mergeCell ref="O97:P97"/>
    <mergeCell ref="O94:P94"/>
    <mergeCell ref="F95:G95"/>
    <mergeCell ref="J95:K95"/>
    <mergeCell ref="O95:P95"/>
    <mergeCell ref="J85:K85"/>
    <mergeCell ref="O85:P85"/>
    <mergeCell ref="O80:P80"/>
    <mergeCell ref="F83:G83"/>
    <mergeCell ref="J83:K83"/>
    <mergeCell ref="O83:P83"/>
    <mergeCell ref="F80:G80"/>
    <mergeCell ref="J80:K80"/>
    <mergeCell ref="J82:K82"/>
    <mergeCell ref="O82:P82"/>
    <mergeCell ref="F81:G81"/>
    <mergeCell ref="J81:K81"/>
    <mergeCell ref="O81:P81"/>
    <mergeCell ref="F82:G82"/>
    <mergeCell ref="F85:G85"/>
    <mergeCell ref="B76:B77"/>
    <mergeCell ref="A76:A77"/>
    <mergeCell ref="A78:A79"/>
    <mergeCell ref="B78:B79"/>
    <mergeCell ref="A80:A81"/>
    <mergeCell ref="B80:B81"/>
    <mergeCell ref="F77:G77"/>
    <mergeCell ref="J77:K77"/>
    <mergeCell ref="F79:G79"/>
    <mergeCell ref="J79:K79"/>
    <mergeCell ref="O79:P79"/>
    <mergeCell ref="F78:G78"/>
    <mergeCell ref="J78:K78"/>
    <mergeCell ref="A49:A60"/>
    <mergeCell ref="B49:B60"/>
    <mergeCell ref="C62:C72"/>
    <mergeCell ref="D62:D72"/>
    <mergeCell ref="O76:P76"/>
    <mergeCell ref="C50:C60"/>
    <mergeCell ref="D50:D60"/>
    <mergeCell ref="F61:G61"/>
    <mergeCell ref="J61:K61"/>
    <mergeCell ref="O61:P61"/>
    <mergeCell ref="J63:K63"/>
    <mergeCell ref="O63:P63"/>
    <mergeCell ref="C73:C75"/>
    <mergeCell ref="O77:P77"/>
    <mergeCell ref="A61:A75"/>
    <mergeCell ref="B61:B75"/>
    <mergeCell ref="F76:G76"/>
    <mergeCell ref="J76:K76"/>
    <mergeCell ref="O78:P78"/>
    <mergeCell ref="F62:G62"/>
    <mergeCell ref="J62:K62"/>
    <mergeCell ref="F75:G75"/>
    <mergeCell ref="J75:K75"/>
    <mergeCell ref="O75:P75"/>
    <mergeCell ref="F60:G60"/>
    <mergeCell ref="O74:P74"/>
    <mergeCell ref="F73:G73"/>
    <mergeCell ref="J73:K73"/>
    <mergeCell ref="O73:P73"/>
    <mergeCell ref="F74:G74"/>
    <mergeCell ref="J74:K74"/>
    <mergeCell ref="F70:G70"/>
    <mergeCell ref="J70:K70"/>
    <mergeCell ref="O70:P70"/>
    <mergeCell ref="F72:G72"/>
    <mergeCell ref="F63:G63"/>
    <mergeCell ref="J72:K72"/>
    <mergeCell ref="O72:P72"/>
    <mergeCell ref="F68:G68"/>
    <mergeCell ref="J68:K68"/>
    <mergeCell ref="O68:P68"/>
    <mergeCell ref="F69:G69"/>
    <mergeCell ref="J69:K69"/>
    <mergeCell ref="F64:G64"/>
    <mergeCell ref="J64:K64"/>
    <mergeCell ref="O64:P64"/>
    <mergeCell ref="F65:G65"/>
    <mergeCell ref="J65:K65"/>
    <mergeCell ref="O65:P65"/>
    <mergeCell ref="O69:P69"/>
    <mergeCell ref="F66:G66"/>
    <mergeCell ref="J66:K66"/>
    <mergeCell ref="O66:P66"/>
    <mergeCell ref="F67:G67"/>
    <mergeCell ref="J67:K67"/>
    <mergeCell ref="O67:P67"/>
    <mergeCell ref="F55:G55"/>
    <mergeCell ref="J55:K55"/>
    <mergeCell ref="O55:P55"/>
    <mergeCell ref="F56:G56"/>
    <mergeCell ref="J56:K56"/>
    <mergeCell ref="O56:P56"/>
    <mergeCell ref="O62:P62"/>
    <mergeCell ref="J60:K60"/>
    <mergeCell ref="F57:G57"/>
    <mergeCell ref="J57:K57"/>
    <mergeCell ref="O57:P57"/>
    <mergeCell ref="F58:G58"/>
    <mergeCell ref="J58:K58"/>
    <mergeCell ref="O58:P58"/>
    <mergeCell ref="O60:P60"/>
    <mergeCell ref="F59:G59"/>
    <mergeCell ref="J59:K59"/>
    <mergeCell ref="O59:P59"/>
    <mergeCell ref="F52:G52"/>
    <mergeCell ref="J52:K52"/>
    <mergeCell ref="O52:P52"/>
    <mergeCell ref="F53:G53"/>
    <mergeCell ref="J53:K53"/>
    <mergeCell ref="O53:P53"/>
    <mergeCell ref="F54:G54"/>
    <mergeCell ref="J54:K54"/>
    <mergeCell ref="O54:P54"/>
    <mergeCell ref="O46:P46"/>
    <mergeCell ref="F47:G47"/>
    <mergeCell ref="J47:K47"/>
    <mergeCell ref="O47:P47"/>
    <mergeCell ref="O49:P49"/>
    <mergeCell ref="F50:G50"/>
    <mergeCell ref="J50:K50"/>
    <mergeCell ref="O50:P50"/>
    <mergeCell ref="F51:G51"/>
    <mergeCell ref="F48:G48"/>
    <mergeCell ref="J48:K48"/>
    <mergeCell ref="O48:P48"/>
    <mergeCell ref="F49:G49"/>
    <mergeCell ref="J49:K49"/>
    <mergeCell ref="J51:K51"/>
    <mergeCell ref="O51:P51"/>
    <mergeCell ref="C39:C45"/>
    <mergeCell ref="D39:D45"/>
    <mergeCell ref="A38:A45"/>
    <mergeCell ref="B38:B45"/>
    <mergeCell ref="A46:A48"/>
    <mergeCell ref="B46:B48"/>
    <mergeCell ref="F43:G43"/>
    <mergeCell ref="J43:K43"/>
    <mergeCell ref="F46:G46"/>
    <mergeCell ref="J46:K46"/>
    <mergeCell ref="F45:G45"/>
    <mergeCell ref="J45:K45"/>
    <mergeCell ref="O45:P45"/>
    <mergeCell ref="J41:K41"/>
    <mergeCell ref="O41:P41"/>
    <mergeCell ref="F42:G42"/>
    <mergeCell ref="J42:K42"/>
    <mergeCell ref="O42:P42"/>
    <mergeCell ref="F37:G37"/>
    <mergeCell ref="J37:K37"/>
    <mergeCell ref="O37:P37"/>
    <mergeCell ref="O39:P39"/>
    <mergeCell ref="F40:G40"/>
    <mergeCell ref="J40:K40"/>
    <mergeCell ref="O40:P40"/>
    <mergeCell ref="F41:G41"/>
    <mergeCell ref="F38:G38"/>
    <mergeCell ref="J38:K38"/>
    <mergeCell ref="O38:P38"/>
    <mergeCell ref="F39:G39"/>
    <mergeCell ref="J39:K39"/>
    <mergeCell ref="F30:G30"/>
    <mergeCell ref="J30:K30"/>
    <mergeCell ref="O30:P30"/>
    <mergeCell ref="F31:G31"/>
    <mergeCell ref="J31:K31"/>
    <mergeCell ref="O31:P31"/>
    <mergeCell ref="A21:A37"/>
    <mergeCell ref="B21:B37"/>
    <mergeCell ref="F21:G21"/>
    <mergeCell ref="J21:K21"/>
    <mergeCell ref="F26:G26"/>
    <mergeCell ref="J26:K26"/>
    <mergeCell ref="O21:P21"/>
    <mergeCell ref="C22:C37"/>
    <mergeCell ref="D22:D37"/>
    <mergeCell ref="F22:G22"/>
    <mergeCell ref="J22:K22"/>
    <mergeCell ref="O22:P22"/>
    <mergeCell ref="F23:G23"/>
    <mergeCell ref="J23:K23"/>
    <mergeCell ref="O26:P26"/>
    <mergeCell ref="F27:G27"/>
    <mergeCell ref="J27:K27"/>
    <mergeCell ref="O27:P27"/>
    <mergeCell ref="F28:G28"/>
    <mergeCell ref="J28:K28"/>
    <mergeCell ref="A19:A20"/>
    <mergeCell ref="B19:B20"/>
    <mergeCell ref="F19:G19"/>
    <mergeCell ref="J19:K19"/>
    <mergeCell ref="F24:G24"/>
    <mergeCell ref="O24:P24"/>
    <mergeCell ref="O19:P19"/>
    <mergeCell ref="F20:G20"/>
    <mergeCell ref="J20:K20"/>
    <mergeCell ref="O20:P20"/>
    <mergeCell ref="F12:G12"/>
    <mergeCell ref="J12:K12"/>
    <mergeCell ref="O12:P12"/>
    <mergeCell ref="N14:N18"/>
    <mergeCell ref="F13:G13"/>
    <mergeCell ref="J13:K13"/>
    <mergeCell ref="O23:P23"/>
    <mergeCell ref="F25:G25"/>
    <mergeCell ref="J25:K25"/>
    <mergeCell ref="O25:P25"/>
    <mergeCell ref="A12:A18"/>
    <mergeCell ref="B12:B18"/>
    <mergeCell ref="O13:P13"/>
    <mergeCell ref="C14:C18"/>
    <mergeCell ref="D14:D18"/>
    <mergeCell ref="E14:E18"/>
    <mergeCell ref="H2:P6"/>
    <mergeCell ref="A7:P7"/>
    <mergeCell ref="A9:A11"/>
    <mergeCell ref="B9:B11"/>
    <mergeCell ref="C9:C11"/>
    <mergeCell ref="D9:H10"/>
    <mergeCell ref="I9:P9"/>
    <mergeCell ref="I10:P10"/>
    <mergeCell ref="F11:G11"/>
    <mergeCell ref="J11:K11"/>
    <mergeCell ref="I14:I18"/>
    <mergeCell ref="J14:K18"/>
    <mergeCell ref="L14:L18"/>
    <mergeCell ref="M14:M18"/>
    <mergeCell ref="O14:P18"/>
    <mergeCell ref="F14:G18"/>
    <mergeCell ref="H14:H18"/>
    <mergeCell ref="O11:P11"/>
  </mergeCells>
  <pageMargins left="0.51181102362204722" right="0.51181102362204722" top="0.74803149606299213" bottom="0.35433070866141736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2016-02-19T04:40:19Z</dcterms:modified>
</cp:coreProperties>
</file>