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9200" windowHeight="11595"/>
  </bookViews>
  <sheets>
    <sheet name="Лист1" sheetId="1" r:id="rId1"/>
  </sheets>
  <calcPr calcId="125725" calcMode="manual" refMode="R1C1"/>
</workbook>
</file>

<file path=xl/calcChain.xml><?xml version="1.0" encoding="utf-8"?>
<calcChain xmlns="http://schemas.openxmlformats.org/spreadsheetml/2006/main">
  <c r="K43" i="1"/>
  <c r="J43"/>
  <c r="I43"/>
  <c r="H43"/>
  <c r="K29"/>
  <c r="J29"/>
  <c r="I29"/>
  <c r="G29" l="1"/>
  <c r="I19"/>
  <c r="I18"/>
  <c r="I11"/>
  <c r="L29" l="1"/>
  <c r="K11"/>
  <c r="J11"/>
  <c r="L17" l="1"/>
  <c r="L11" l="1"/>
  <c r="K32" l="1"/>
  <c r="K44" s="1"/>
  <c r="L18"/>
  <c r="L16"/>
  <c r="L28" l="1"/>
  <c r="L12" l="1"/>
  <c r="L27" l="1"/>
  <c r="I32" l="1"/>
  <c r="I44" s="1"/>
  <c r="J32"/>
  <c r="J44" s="1"/>
  <c r="H32"/>
  <c r="H44" s="1"/>
  <c r="G43" l="1"/>
  <c r="G44" s="1"/>
  <c r="L42"/>
  <c r="L41"/>
  <c r="L40"/>
  <c r="L39"/>
  <c r="L38"/>
  <c r="L35"/>
  <c r="L36"/>
  <c r="L37"/>
  <c r="L34"/>
  <c r="L32"/>
  <c r="L31"/>
  <c r="L25"/>
  <c r="L24"/>
  <c r="L23"/>
  <c r="L22"/>
  <c r="L20"/>
  <c r="L15"/>
  <c r="G26"/>
  <c r="L43" l="1"/>
  <c r="L44" s="1"/>
  <c r="L26"/>
</calcChain>
</file>

<file path=xl/sharedStrings.xml><?xml version="1.0" encoding="utf-8"?>
<sst xmlns="http://schemas.openxmlformats.org/spreadsheetml/2006/main" count="153" uniqueCount="99">
  <si>
    <t>Перечень мероприятий подприграммы "Обеспечение условий реализации программы и прочие мероприятия"</t>
  </si>
  <si>
    <t>Наименование  программы, подпрограммы</t>
  </si>
  <si>
    <t>ГРБС</t>
  </si>
  <si>
    <t>Код бюджетной классификации</t>
  </si>
  <si>
    <t>РзПр</t>
  </si>
  <si>
    <t>ЦСР</t>
  </si>
  <si>
    <t>ВР</t>
  </si>
  <si>
    <t>Отдел культуры Администрации города Шарыпово</t>
  </si>
  <si>
    <t>Обеспечение деятельности (оказания услуг) подведомственных учреждений дополнительного образования в рамках подпрограммы "Обеспечение условий реализации программы и прочие мероприятия"</t>
  </si>
  <si>
    <t>О31</t>
  </si>
  <si>
    <t>Обеспечение деятельности (оказания услуг) подведомственных учреждений дополнительного образования в сфере бухгалтерского учета и отчетности в рамках программы "Обеспечение условий реализации программы и прочие мероприятия"</t>
  </si>
  <si>
    <t>Руководство и управление в сфере установленных функций органов местного самоуправления в рамках подпрограммы "Обеспечение условий реализации программы и прочие мероприятия"</t>
  </si>
  <si>
    <t>Финансовое обеспечение расходов, направляемых на повышение размеров оплаты труда отдельных категорий работников муниципальных учреждений в соответствии с указанием Президента Российской Федерации а рамках подпрограммы «Обеспечение условий реализации программы и прочие мероприятия»</t>
  </si>
  <si>
    <t>Персональные выплаты, устанавливаемые в целях повышения опляты труда молодым специалистам  в рамках подпрограммы "Обеспечение условий реализации программыи прочие мероприятия"</t>
  </si>
  <si>
    <t xml:space="preserve"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программы "Обеспечение условий реализации программы и прочие мероприятия" </t>
  </si>
  <si>
    <t>Проведение текущего и капитального ремонта объектов социальной сферы муниципального образования г.Шарыпово в рамках подпрограммы "Обеспечение условий реализации программы и прочие мероприятия"</t>
  </si>
  <si>
    <t>Организация летнего отдыха, оздоровления и занятости детей в рамках программы "Обеспечение условий реализации программы и прочие мероприятия"</t>
  </si>
  <si>
    <t>Управление образованием Администрации города Шарыпово</t>
  </si>
  <si>
    <t>Мероприятия по переподготовке и повышению квалификации в рамках программы "Обеспечение условий реализации программы и прочие мероприятия"</t>
  </si>
  <si>
    <t>Итого задача №1</t>
  </si>
  <si>
    <t>Внедрение информационно-коммуникационных технологий в отросли "культуры", развитие информационных ресурсов в рамках подпрограммы "Обеспечение условий реализации программы и прочие мероприятия"</t>
  </si>
  <si>
    <t>Итого задача №2</t>
  </si>
  <si>
    <t>Обеспечение безопасности подведомственных учреждений в рамках подпрограммы "Обеспечение условий реализации программы и прочие мероприятия"</t>
  </si>
  <si>
    <t>Комплектование книжных фондов муниципальных библиотек в рамках программы "Обеспечение условий реализации программы и прочие мероприятия"</t>
  </si>
  <si>
    <t>Комплектование книжных фондов муниципальных библиотек в рамках программы "Обеспечение условий реализации программы и прочие мероприятия" за счет бюджета города</t>
  </si>
  <si>
    <t>О538534</t>
  </si>
  <si>
    <t>Софинансирование мероприятий, направленных на комплектование книжных фондов библиотек муниципальных образований Красноярского края в рамках подпрограммы «Обеспечение условий реализации программы и прочие мероприятия»</t>
  </si>
  <si>
    <t>Итого задача №3</t>
  </si>
  <si>
    <t>ВСЕГО</t>
  </si>
  <si>
    <t>2014год</t>
  </si>
  <si>
    <t>2015год</t>
  </si>
  <si>
    <t>2016год</t>
  </si>
  <si>
    <t>2017год</t>
  </si>
  <si>
    <t>Расходы  (тыс. руб.), годы</t>
  </si>
  <si>
    <t>Ожидаемый результат от реализации подпрограммного мероприятия (в натуральном выражении</t>
  </si>
  <si>
    <t xml:space="preserve">число обучающихся  в учреждениях дополнительного образования в области культуры составит  690 человек </t>
  </si>
  <si>
    <t>число обучающихся  в учреждениях дополнительного образования в области культуры составит  690 человек</t>
  </si>
  <si>
    <t>Число специалистов повысивших квалификацию составит 151 человек</t>
  </si>
  <si>
    <t>количество библиотек, подключенных к сети Интернет составит 8ед. Оснащение программным обеспечением 2 муниципальных библиотек</t>
  </si>
  <si>
    <t>Проведение текущих ремонтов в двух муниципальных учреждениях культуры</t>
  </si>
  <si>
    <t>Проведение мероприятий по обеспечению безопасности в двух муниципальных учреждениях культуры</t>
  </si>
  <si>
    <t>Приобретение не менее  147,3 ед.изданий на различных носителях информации</t>
  </si>
  <si>
    <t>0702</t>
  </si>
  <si>
    <t xml:space="preserve">0804             0804              0804 </t>
  </si>
  <si>
    <t>0538734</t>
  </si>
  <si>
    <t>031</t>
  </si>
  <si>
    <t>0538510</t>
  </si>
  <si>
    <t>0538579</t>
  </si>
  <si>
    <t>0707</t>
  </si>
  <si>
    <t>0801</t>
  </si>
  <si>
    <t>0804</t>
  </si>
  <si>
    <t>0538528</t>
  </si>
  <si>
    <t>0538529</t>
  </si>
  <si>
    <t>0538535</t>
  </si>
  <si>
    <t>0537488</t>
  </si>
  <si>
    <t>0538532</t>
  </si>
  <si>
    <t>0538533</t>
  </si>
  <si>
    <t>0538531</t>
  </si>
  <si>
    <r>
      <rPr>
        <b/>
        <sz val="12"/>
        <rFont val="Times New Roman"/>
        <family val="1"/>
        <charset val="204"/>
      </rPr>
      <t>Цель подпрограммы</t>
    </r>
    <r>
      <rPr>
        <sz val="12"/>
        <rFont val="Times New Roman"/>
        <family val="1"/>
        <charset val="204"/>
      </rPr>
      <t>: создание условий для устойчивого развития отрасли «культура»</t>
    </r>
  </si>
  <si>
    <t>611   612</t>
  </si>
  <si>
    <t>Расходы на повышение минимальных размеров окладов, ставок заработной платы работников бюджетной сферы, которым предоставляется региональная выплата, с 1 октября 2014 года на 10 процентов в рамках подпрограммы "Обеспечение условий реализации программы и прочие мероприятия"</t>
  </si>
  <si>
    <t>0531022</t>
  </si>
  <si>
    <t>Персональные выплаты, устанавливаемые с учетом опыта работы при наличии ученой степени, почетного звания, нагрудного знака (значка)</t>
  </si>
  <si>
    <t>О702</t>
  </si>
  <si>
    <t>О537511</t>
  </si>
  <si>
    <t>Обеспечение муниципальных учреждений на реализацию ими отдельных расходных обязательств в рамках подпрограммы "Обеспечение условий реализации программы и прочие мероприятия"</t>
  </si>
  <si>
    <t>Софинансирование расходов на модернизацию образовательного процесса муниципальных образовательных организаций дополнительного образования детей в области культуры и искусства в рамках подпрограммы "Обеспечение условий реализации программы и прочие мероприятия"</t>
  </si>
  <si>
    <t>0538788</t>
  </si>
  <si>
    <t>611  612</t>
  </si>
  <si>
    <t>2018год</t>
  </si>
  <si>
    <t>Итого на 2014-2018годы</t>
  </si>
  <si>
    <t>425,89 2425,45 0,09</t>
  </si>
  <si>
    <t>409,5 2425,45 16,50</t>
  </si>
  <si>
    <t>0538527,  0530085270</t>
  </si>
  <si>
    <t>0538526 , 0530085260</t>
  </si>
  <si>
    <t>0538516 ,  0530085160</t>
  </si>
  <si>
    <t>0531031,  0530010310</t>
  </si>
  <si>
    <t>0531032,  0530010320</t>
  </si>
  <si>
    <t>0531021,  0530010210</t>
  </si>
  <si>
    <t>333,19 1525,73            0</t>
  </si>
  <si>
    <t>366,10 1503,62     0</t>
  </si>
  <si>
    <t>337,15 1483,70 28,97</t>
  </si>
  <si>
    <t>Расходы на модернизацию образовательного процесса муниципальных образовательных организаций дополнительного образования детей в области культуры и искусства в рамках подпрограммы "Обеспечение условий реализации программы и прочие мероприятия"</t>
  </si>
  <si>
    <t>0537482</t>
  </si>
  <si>
    <t>611, 612</t>
  </si>
  <si>
    <r>
      <rPr>
        <b/>
        <sz val="11"/>
        <rFont val="Times New Roman"/>
        <family val="1"/>
        <charset val="204"/>
      </rPr>
      <t xml:space="preserve">Задача1                          </t>
    </r>
    <r>
      <rPr>
        <sz val="11"/>
        <rFont val="Times New Roman"/>
        <family val="1"/>
        <charset val="204"/>
      </rPr>
      <t xml:space="preserve"> Развитие системы непрерывного профессионального образования в области культуры;</t>
    </r>
  </si>
  <si>
    <r>
      <rPr>
        <b/>
        <sz val="11"/>
        <rFont val="Times New Roman"/>
        <family val="1"/>
        <charset val="204"/>
      </rPr>
      <t xml:space="preserve">Задача 2.                                   </t>
    </r>
    <r>
      <rPr>
        <sz val="11"/>
        <rFont val="Times New Roman"/>
        <family val="1"/>
        <charset val="204"/>
      </rPr>
      <t xml:space="preserve">Внедрение информационно-коммуникационных технологий в отрасли «культура», развитие информационных ресурсов </t>
    </r>
  </si>
  <si>
    <r>
      <rPr>
        <b/>
        <sz val="11"/>
        <rFont val="Times New Roman"/>
        <family val="1"/>
        <charset val="204"/>
      </rPr>
      <t xml:space="preserve">Задача 3.                                </t>
    </r>
    <r>
      <rPr>
        <sz val="11"/>
        <rFont val="Times New Roman"/>
        <family val="1"/>
        <charset val="204"/>
      </rPr>
      <t>Развитие инфраструктуры отрасли «культура»</t>
    </r>
  </si>
  <si>
    <t>244 ,     111 ,      112,         119</t>
  </si>
  <si>
    <t>244,      121,        122,           129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</si>
  <si>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условий реализации программы и прочие мероприятия"</t>
  </si>
  <si>
    <t>0530010220</t>
  </si>
  <si>
    <t>394,19 2412,63          0,72</t>
  </si>
  <si>
    <t>512,56  1862,87  16,22  562,58</t>
  </si>
  <si>
    <t>422,73  1155,77  28,8  349,04</t>
  </si>
  <si>
    <t>М.А. Шереметьева</t>
  </si>
  <si>
    <r>
      <t xml:space="preserve">                                                         Приложение №11 к подпрограмме 3 "Обеспечение условий реализации программы и прочие мероприятия" муниципальной программы "Развитие культуры"                                                                                                             От "</t>
    </r>
    <r>
      <rPr>
        <u/>
        <sz val="11"/>
        <rFont val="Times New Roman"/>
        <family val="1"/>
        <charset val="204"/>
      </rPr>
      <t>03</t>
    </r>
    <r>
      <rPr>
        <sz val="11"/>
        <rFont val="Times New Roman"/>
        <family val="1"/>
        <charset val="204"/>
      </rPr>
      <t xml:space="preserve"> " </t>
    </r>
    <r>
      <rPr>
        <u/>
        <sz val="11"/>
        <rFont val="Times New Roman"/>
        <family val="1"/>
        <charset val="204"/>
      </rPr>
      <t>октября</t>
    </r>
    <r>
      <rPr>
        <sz val="11"/>
        <rFont val="Times New Roman"/>
        <family val="1"/>
        <charset val="204"/>
      </rPr>
      <t xml:space="preserve"> 201</t>
    </r>
    <r>
      <rPr>
        <u/>
        <sz val="11"/>
        <rFont val="Times New Roman"/>
        <family val="1"/>
        <charset val="204"/>
      </rPr>
      <t>3</t>
    </r>
    <r>
      <rPr>
        <sz val="11"/>
        <rFont val="Times New Roman"/>
        <family val="1"/>
        <charset val="204"/>
      </rPr>
      <t xml:space="preserve">  г. № </t>
    </r>
    <r>
      <rPr>
        <u/>
        <sz val="11"/>
        <rFont val="Times New Roman"/>
        <family val="1"/>
        <charset val="204"/>
      </rPr>
      <t>235</t>
    </r>
  </si>
  <si>
    <t>Начальник Отдела культуры                   администрации  города Шарыпово</t>
  </si>
  <si>
    <t>Приложение № 3 к Постановлению                                                                                                 администрации города Шарыпово от "17"  февраля 2016 г. № 30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</si>
</sst>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?"/>
  </numFmts>
  <fonts count="13">
    <font>
      <sz val="11"/>
      <color theme="1"/>
      <name val="Calibri"/>
      <family val="2"/>
      <scheme val="minor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Calibri"/>
      <family val="2"/>
      <scheme val="minor"/>
    </font>
    <font>
      <u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43" fontId="7" fillId="0" borderId="0" applyFont="0" applyFill="0" applyBorder="0" applyAlignment="0" applyProtection="0"/>
    <xf numFmtId="0" fontId="10" fillId="0" borderId="0"/>
  </cellStyleXfs>
  <cellXfs count="52">
    <xf numFmtId="0" fontId="0" fillId="0" borderId="0" xfId="0"/>
    <xf numFmtId="0" fontId="2" fillId="0" borderId="0" xfId="0" applyFont="1"/>
    <xf numFmtId="0" fontId="6" fillId="0" borderId="0" xfId="0" applyFont="1"/>
    <xf numFmtId="0" fontId="8" fillId="0" borderId="0" xfId="0" applyFont="1"/>
    <xf numFmtId="0" fontId="3" fillId="0" borderId="2" xfId="0" applyFont="1" applyBorder="1" applyAlignment="1">
      <alignment wrapText="1"/>
    </xf>
    <xf numFmtId="0" fontId="3" fillId="0" borderId="2" xfId="0" applyFont="1" applyBorder="1" applyAlignment="1">
      <alignment vertical="top" wrapText="1"/>
    </xf>
    <xf numFmtId="2" fontId="6" fillId="0" borderId="0" xfId="0" applyNumberFormat="1" applyFont="1"/>
    <xf numFmtId="0" fontId="8" fillId="0" borderId="2" xfId="0" applyFont="1" applyBorder="1" applyAlignment="1">
      <alignment horizontal="right" vertical="top" wrapText="1"/>
    </xf>
    <xf numFmtId="0" fontId="8" fillId="0" borderId="2" xfId="0" applyFont="1" applyBorder="1" applyAlignment="1">
      <alignment horizontal="center" vertical="top" wrapText="1"/>
    </xf>
    <xf numFmtId="49" fontId="8" fillId="0" borderId="0" xfId="0" applyNumberFormat="1" applyFont="1"/>
    <xf numFmtId="49" fontId="8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left" vertical="top" wrapText="1"/>
    </xf>
    <xf numFmtId="49" fontId="9" fillId="0" borderId="1" xfId="0" applyNumberFormat="1" applyFont="1" applyBorder="1"/>
    <xf numFmtId="2" fontId="8" fillId="0" borderId="2" xfId="0" applyNumberFormat="1" applyFont="1" applyBorder="1" applyAlignment="1">
      <alignment wrapText="1"/>
    </xf>
    <xf numFmtId="0" fontId="8" fillId="0" borderId="2" xfId="0" applyFont="1" applyBorder="1" applyAlignment="1">
      <alignment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wrapText="1"/>
    </xf>
    <xf numFmtId="0" fontId="2" fillId="0" borderId="2" xfId="0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164" fontId="2" fillId="0" borderId="8" xfId="2" applyNumberFormat="1" applyFont="1" applyFill="1" applyBorder="1" applyAlignment="1">
      <alignment horizontal="left" vertical="top" wrapText="1"/>
    </xf>
    <xf numFmtId="2" fontId="8" fillId="0" borderId="2" xfId="0" applyNumberFormat="1" applyFont="1" applyBorder="1" applyAlignment="1">
      <alignment horizontal="center" vertical="top" wrapText="1"/>
    </xf>
    <xf numFmtId="2" fontId="9" fillId="0" borderId="2" xfId="0" applyNumberFormat="1" applyFont="1" applyBorder="1" applyAlignment="1">
      <alignment horizontal="center" vertical="top" wrapText="1"/>
    </xf>
    <xf numFmtId="2" fontId="9" fillId="0" borderId="2" xfId="0" applyNumberFormat="1" applyFont="1" applyFill="1" applyBorder="1" applyAlignment="1">
      <alignment horizontal="center" vertical="top" wrapText="1"/>
    </xf>
    <xf numFmtId="43" fontId="9" fillId="0" borderId="2" xfId="1" applyFont="1" applyBorder="1" applyAlignment="1">
      <alignment horizontal="center" vertical="top" wrapText="1"/>
    </xf>
    <xf numFmtId="0" fontId="8" fillId="0" borderId="0" xfId="0" applyFont="1" applyAlignment="1">
      <alignment horizontal="center" vertical="top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vertical="distributed"/>
    </xf>
    <xf numFmtId="0" fontId="8" fillId="0" borderId="2" xfId="0" applyFont="1" applyBorder="1" applyAlignment="1">
      <alignment wrapText="1"/>
    </xf>
    <xf numFmtId="0" fontId="2" fillId="0" borderId="2" xfId="0" applyFont="1" applyBorder="1" applyAlignment="1">
      <alignment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 applyAlignment="1">
      <alignment vertical="top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49" fontId="8" fillId="0" borderId="6" xfId="0" applyNumberFormat="1" applyFont="1" applyBorder="1" applyAlignment="1">
      <alignment horizontal="center" vertical="distributed" wrapText="1"/>
    </xf>
    <xf numFmtId="49" fontId="8" fillId="0" borderId="7" xfId="0" applyNumberFormat="1" applyFont="1" applyBorder="1" applyAlignment="1">
      <alignment horizontal="center" vertical="distributed" wrapText="1"/>
    </xf>
    <xf numFmtId="0" fontId="11" fillId="0" borderId="7" xfId="0" applyFont="1" applyBorder="1" applyAlignment="1">
      <alignment horizontal="center" vertical="distributed" wrapText="1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right" wrapText="1"/>
    </xf>
    <xf numFmtId="0" fontId="2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top"/>
    </xf>
    <xf numFmtId="0" fontId="1" fillId="0" borderId="0" xfId="0" applyFont="1" applyAlignment="1">
      <alignment horizontal="center" vertical="distributed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89"/>
  <sheetViews>
    <sheetView tabSelected="1" zoomScale="86" zoomScaleNormal="86" workbookViewId="0">
      <selection activeCell="I2" sqref="I2:M2"/>
    </sheetView>
  </sheetViews>
  <sheetFormatPr defaultRowHeight="212.25" customHeight="1"/>
  <cols>
    <col min="1" max="1" width="25.140625" style="1" customWidth="1"/>
    <col min="2" max="2" width="13.85546875" style="1" customWidth="1"/>
    <col min="3" max="3" width="7.5703125" style="9" customWidth="1"/>
    <col min="4" max="4" width="9.140625" style="9"/>
    <col min="5" max="5" width="11.5703125" style="9" customWidth="1"/>
    <col min="6" max="6" width="9.140625" style="3"/>
    <col min="7" max="7" width="10.85546875" style="27" customWidth="1"/>
    <col min="8" max="8" width="12.28515625" style="27" customWidth="1"/>
    <col min="9" max="9" width="11.7109375" style="27" customWidth="1"/>
    <col min="10" max="10" width="11.5703125" style="27" customWidth="1"/>
    <col min="11" max="11" width="10.7109375" style="27" customWidth="1"/>
    <col min="12" max="12" width="13" style="27" customWidth="1"/>
    <col min="13" max="13" width="22.28515625" style="3" customWidth="1"/>
    <col min="14" max="16384" width="9.140625" style="2"/>
  </cols>
  <sheetData>
    <row r="1" spans="1:13" ht="45.75" customHeight="1">
      <c r="I1" s="43" t="s">
        <v>98</v>
      </c>
      <c r="J1" s="43"/>
      <c r="K1" s="43"/>
      <c r="L1" s="43"/>
      <c r="M1" s="43"/>
    </row>
    <row r="2" spans="1:13" ht="56.25" customHeight="1">
      <c r="F2" s="28"/>
      <c r="G2" s="28"/>
      <c r="H2" s="28"/>
      <c r="I2" s="44" t="s">
        <v>96</v>
      </c>
      <c r="J2" s="44"/>
      <c r="K2" s="44"/>
      <c r="L2" s="44"/>
      <c r="M2" s="44"/>
    </row>
    <row r="3" spans="1:13" ht="12" customHeight="1">
      <c r="A3" s="48" t="s">
        <v>0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</row>
    <row r="4" spans="1:13" ht="12" customHeight="1">
      <c r="A4" s="48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</row>
    <row r="5" spans="1:13" ht="18.75" customHeight="1"/>
    <row r="6" spans="1:13" ht="18" customHeight="1">
      <c r="A6" s="45" t="s">
        <v>1</v>
      </c>
      <c r="B6" s="45" t="s">
        <v>2</v>
      </c>
      <c r="C6" s="46" t="s">
        <v>3</v>
      </c>
      <c r="D6" s="46"/>
      <c r="E6" s="46"/>
      <c r="F6" s="46"/>
      <c r="G6" s="47" t="s">
        <v>33</v>
      </c>
      <c r="H6" s="47"/>
      <c r="I6" s="47"/>
      <c r="J6" s="47"/>
      <c r="K6" s="47"/>
      <c r="L6" s="47"/>
      <c r="M6" s="46" t="s">
        <v>34</v>
      </c>
    </row>
    <row r="7" spans="1:13" ht="18" customHeight="1">
      <c r="A7" s="45"/>
      <c r="B7" s="45"/>
      <c r="C7" s="46"/>
      <c r="D7" s="46"/>
      <c r="E7" s="46"/>
      <c r="F7" s="46"/>
      <c r="G7" s="47"/>
      <c r="H7" s="47"/>
      <c r="I7" s="47"/>
      <c r="J7" s="47"/>
      <c r="K7" s="47"/>
      <c r="L7" s="47"/>
      <c r="M7" s="46"/>
    </row>
    <row r="8" spans="1:13" ht="30" customHeight="1">
      <c r="A8" s="45"/>
      <c r="B8" s="45"/>
      <c r="C8" s="18" t="s">
        <v>2</v>
      </c>
      <c r="D8" s="18" t="s">
        <v>4</v>
      </c>
      <c r="E8" s="18" t="s">
        <v>5</v>
      </c>
      <c r="F8" s="15" t="s">
        <v>6</v>
      </c>
      <c r="G8" s="8" t="s">
        <v>29</v>
      </c>
      <c r="H8" s="8" t="s">
        <v>30</v>
      </c>
      <c r="I8" s="8" t="s">
        <v>31</v>
      </c>
      <c r="J8" s="8" t="s">
        <v>32</v>
      </c>
      <c r="K8" s="8" t="s">
        <v>69</v>
      </c>
      <c r="L8" s="8" t="s">
        <v>70</v>
      </c>
      <c r="M8" s="46"/>
    </row>
    <row r="9" spans="1:13" ht="24.75" customHeight="1">
      <c r="A9" s="49" t="s">
        <v>58</v>
      </c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1"/>
    </row>
    <row r="10" spans="1:13" ht="90.75" customHeight="1">
      <c r="A10" s="20" t="s">
        <v>85</v>
      </c>
      <c r="B10" s="20" t="s">
        <v>7</v>
      </c>
      <c r="C10" s="10"/>
      <c r="D10" s="10"/>
      <c r="E10" s="11"/>
      <c r="F10" s="14"/>
      <c r="G10" s="8"/>
      <c r="H10" s="8"/>
      <c r="I10" s="8"/>
      <c r="J10" s="8"/>
      <c r="K10" s="8"/>
      <c r="L10" s="8"/>
      <c r="M10" s="14"/>
    </row>
    <row r="11" spans="1:13" ht="153.75" customHeight="1">
      <c r="A11" s="20" t="s">
        <v>8</v>
      </c>
      <c r="B11" s="31" t="s">
        <v>7</v>
      </c>
      <c r="C11" s="32" t="s">
        <v>9</v>
      </c>
      <c r="D11" s="10" t="s">
        <v>42</v>
      </c>
      <c r="E11" s="10" t="s">
        <v>73</v>
      </c>
      <c r="F11" s="7" t="s">
        <v>59</v>
      </c>
      <c r="G11" s="8">
        <v>19408.66</v>
      </c>
      <c r="H11" s="23">
        <v>19395.16</v>
      </c>
      <c r="I11" s="23">
        <f>13479.64+20+7957.32</f>
        <v>21456.959999999999</v>
      </c>
      <c r="J11" s="23">
        <f>21853.68</f>
        <v>21853.68</v>
      </c>
      <c r="K11" s="23">
        <f>21853.68</f>
        <v>21853.68</v>
      </c>
      <c r="L11" s="23">
        <f>G11+H11+I11+J11+K11</f>
        <v>103968.13999999998</v>
      </c>
      <c r="M11" s="35" t="s">
        <v>35</v>
      </c>
    </row>
    <row r="12" spans="1:13" ht="153.75" customHeight="1">
      <c r="A12" s="20" t="s">
        <v>65</v>
      </c>
      <c r="B12" s="31"/>
      <c r="C12" s="32"/>
      <c r="D12" s="10" t="s">
        <v>63</v>
      </c>
      <c r="E12" s="10" t="s">
        <v>64</v>
      </c>
      <c r="F12" s="7">
        <v>611</v>
      </c>
      <c r="G12" s="8">
        <v>0</v>
      </c>
      <c r="H12" s="23">
        <v>2515.2600000000002</v>
      </c>
      <c r="I12" s="23">
        <v>0</v>
      </c>
      <c r="J12" s="23">
        <v>0</v>
      </c>
      <c r="K12" s="23">
        <v>0</v>
      </c>
      <c r="L12" s="23">
        <f>H12</f>
        <v>2515.2600000000002</v>
      </c>
      <c r="M12" s="35"/>
    </row>
    <row r="13" spans="1:13" ht="182.25" customHeight="1">
      <c r="A13" s="20" t="s">
        <v>10</v>
      </c>
      <c r="B13" s="31"/>
      <c r="C13" s="32"/>
      <c r="D13" s="10" t="s">
        <v>43</v>
      </c>
      <c r="E13" s="10" t="s">
        <v>74</v>
      </c>
      <c r="F13" s="14" t="s">
        <v>88</v>
      </c>
      <c r="G13" s="8" t="s">
        <v>92</v>
      </c>
      <c r="H13" s="8" t="s">
        <v>71</v>
      </c>
      <c r="I13" s="8" t="s">
        <v>93</v>
      </c>
      <c r="J13" s="8" t="s">
        <v>72</v>
      </c>
      <c r="K13" s="8" t="s">
        <v>72</v>
      </c>
      <c r="L13" s="8">
        <v>14316.09</v>
      </c>
      <c r="M13" s="35"/>
    </row>
    <row r="14" spans="1:13" ht="139.5" customHeight="1">
      <c r="A14" s="20" t="s">
        <v>11</v>
      </c>
      <c r="B14" s="31"/>
      <c r="C14" s="32"/>
      <c r="D14" s="10" t="s">
        <v>43</v>
      </c>
      <c r="E14" s="10" t="s">
        <v>75</v>
      </c>
      <c r="F14" s="14" t="s">
        <v>89</v>
      </c>
      <c r="G14" s="8" t="s">
        <v>79</v>
      </c>
      <c r="H14" s="8" t="s">
        <v>80</v>
      </c>
      <c r="I14" s="8" t="s">
        <v>94</v>
      </c>
      <c r="J14" s="8" t="s">
        <v>81</v>
      </c>
      <c r="K14" s="8" t="s">
        <v>81</v>
      </c>
      <c r="L14" s="8">
        <v>9384.61</v>
      </c>
      <c r="M14" s="35"/>
    </row>
    <row r="15" spans="1:13" ht="212.25" customHeight="1">
      <c r="A15" s="20" t="s">
        <v>12</v>
      </c>
      <c r="B15" s="31" t="s">
        <v>7</v>
      </c>
      <c r="C15" s="32" t="s">
        <v>45</v>
      </c>
      <c r="D15" s="10" t="s">
        <v>42</v>
      </c>
      <c r="E15" s="10" t="s">
        <v>44</v>
      </c>
      <c r="F15" s="14">
        <v>611</v>
      </c>
      <c r="G15" s="8">
        <v>1400.45</v>
      </c>
      <c r="H15" s="23">
        <v>0</v>
      </c>
      <c r="I15" s="23">
        <v>0</v>
      </c>
      <c r="J15" s="23">
        <v>0</v>
      </c>
      <c r="K15" s="23">
        <v>0</v>
      </c>
      <c r="L15" s="23">
        <f t="shared" ref="L15:L24" si="0">G15+H15+I15+J15</f>
        <v>1400.45</v>
      </c>
      <c r="M15" s="35" t="s">
        <v>36</v>
      </c>
    </row>
    <row r="16" spans="1:13" ht="125.25" customHeight="1">
      <c r="A16" s="20" t="s">
        <v>13</v>
      </c>
      <c r="B16" s="31"/>
      <c r="C16" s="32"/>
      <c r="D16" s="10" t="s">
        <v>42</v>
      </c>
      <c r="E16" s="10" t="s">
        <v>76</v>
      </c>
      <c r="F16" s="14">
        <v>611</v>
      </c>
      <c r="G16" s="23">
        <v>124.11</v>
      </c>
      <c r="H16" s="23">
        <v>178.72</v>
      </c>
      <c r="I16" s="23">
        <v>234.59</v>
      </c>
      <c r="J16" s="23">
        <v>0</v>
      </c>
      <c r="K16" s="23">
        <v>0</v>
      </c>
      <c r="L16" s="23">
        <f>G16+H16+I16+J16+K16</f>
        <v>537.41999999999996</v>
      </c>
      <c r="M16" s="35"/>
    </row>
    <row r="17" spans="1:15" ht="97.5" customHeight="1">
      <c r="A17" s="20" t="s">
        <v>62</v>
      </c>
      <c r="B17" s="31"/>
      <c r="C17" s="32"/>
      <c r="D17" s="10" t="s">
        <v>42</v>
      </c>
      <c r="E17" s="10" t="s">
        <v>77</v>
      </c>
      <c r="F17" s="14">
        <v>611</v>
      </c>
      <c r="G17" s="23">
        <v>0</v>
      </c>
      <c r="H17" s="23">
        <v>35.64</v>
      </c>
      <c r="I17" s="23">
        <v>42.86</v>
      </c>
      <c r="J17" s="23">
        <v>0</v>
      </c>
      <c r="K17" s="23">
        <v>0</v>
      </c>
      <c r="L17" s="23">
        <f>H17+I17+J17+K17</f>
        <v>78.5</v>
      </c>
      <c r="M17" s="35"/>
    </row>
    <row r="18" spans="1:15" ht="212.25" customHeight="1">
      <c r="A18" s="20" t="s">
        <v>14</v>
      </c>
      <c r="B18" s="31"/>
      <c r="C18" s="32"/>
      <c r="D18" s="10" t="s">
        <v>42</v>
      </c>
      <c r="E18" s="10" t="s">
        <v>78</v>
      </c>
      <c r="F18" s="7">
        <v>611</v>
      </c>
      <c r="G18" s="8">
        <v>799.62</v>
      </c>
      <c r="H18" s="8">
        <v>1546.43</v>
      </c>
      <c r="I18" s="8">
        <f>1202.84+918.02</f>
        <v>2120.8599999999997</v>
      </c>
      <c r="J18" s="8">
        <v>2120.86</v>
      </c>
      <c r="K18" s="8">
        <v>2120.86</v>
      </c>
      <c r="L18" s="8">
        <f>G18+H18+I18+J18+K18</f>
        <v>8708.630000000001</v>
      </c>
      <c r="M18" s="35"/>
    </row>
    <row r="19" spans="1:15" ht="212.25" customHeight="1">
      <c r="A19" s="22" t="s">
        <v>90</v>
      </c>
      <c r="B19" s="31"/>
      <c r="C19" s="32"/>
      <c r="D19" s="10" t="s">
        <v>42</v>
      </c>
      <c r="E19" s="10" t="s">
        <v>91</v>
      </c>
      <c r="F19" s="7">
        <v>611</v>
      </c>
      <c r="G19" s="8">
        <v>0</v>
      </c>
      <c r="H19" s="8">
        <v>0</v>
      </c>
      <c r="I19" s="8">
        <f>74.6+64.66</f>
        <v>139.26</v>
      </c>
      <c r="J19" s="8">
        <v>0</v>
      </c>
      <c r="K19" s="8">
        <v>0</v>
      </c>
      <c r="L19" s="8">
        <v>139.26</v>
      </c>
      <c r="M19" s="35"/>
    </row>
    <row r="20" spans="1:15" ht="212.25" customHeight="1">
      <c r="A20" s="20" t="s">
        <v>15</v>
      </c>
      <c r="B20" s="31"/>
      <c r="C20" s="32"/>
      <c r="D20" s="10" t="s">
        <v>42</v>
      </c>
      <c r="E20" s="10" t="s">
        <v>47</v>
      </c>
      <c r="F20" s="7">
        <v>611</v>
      </c>
      <c r="G20" s="23">
        <v>1200</v>
      </c>
      <c r="H20" s="23">
        <v>0</v>
      </c>
      <c r="I20" s="23">
        <v>0</v>
      </c>
      <c r="J20" s="23">
        <v>0</v>
      </c>
      <c r="K20" s="23">
        <v>0</v>
      </c>
      <c r="L20" s="23">
        <f t="shared" si="0"/>
        <v>1200</v>
      </c>
      <c r="M20" s="35"/>
    </row>
    <row r="21" spans="1:15" ht="212.25" customHeight="1">
      <c r="A21" s="17" t="s">
        <v>82</v>
      </c>
      <c r="B21" s="17"/>
      <c r="C21" s="18"/>
      <c r="D21" s="10" t="s">
        <v>42</v>
      </c>
      <c r="E21" s="10" t="s">
        <v>83</v>
      </c>
      <c r="F21" s="7" t="s">
        <v>84</v>
      </c>
      <c r="G21" s="23">
        <v>0</v>
      </c>
      <c r="H21" s="23">
        <v>200.28</v>
      </c>
      <c r="I21" s="23">
        <v>0</v>
      </c>
      <c r="J21" s="23">
        <v>0</v>
      </c>
      <c r="K21" s="23">
        <v>0</v>
      </c>
      <c r="L21" s="23">
        <v>200.28</v>
      </c>
      <c r="M21" s="16"/>
    </row>
    <row r="22" spans="1:15" ht="109.5" customHeight="1">
      <c r="A22" s="20" t="s">
        <v>16</v>
      </c>
      <c r="B22" s="20" t="s">
        <v>17</v>
      </c>
      <c r="C22" s="21" t="s">
        <v>45</v>
      </c>
      <c r="D22" s="10" t="s">
        <v>48</v>
      </c>
      <c r="E22" s="10" t="s">
        <v>46</v>
      </c>
      <c r="F22" s="7">
        <v>611</v>
      </c>
      <c r="G22" s="23">
        <v>52.8</v>
      </c>
      <c r="H22" s="23">
        <v>0</v>
      </c>
      <c r="I22" s="23">
        <v>0</v>
      </c>
      <c r="J22" s="23">
        <v>0</v>
      </c>
      <c r="K22" s="23">
        <v>0</v>
      </c>
      <c r="L22" s="23">
        <f t="shared" si="0"/>
        <v>52.8</v>
      </c>
      <c r="M22" s="14"/>
    </row>
    <row r="23" spans="1:15" ht="30.75" customHeight="1">
      <c r="A23" s="33" t="s">
        <v>18</v>
      </c>
      <c r="B23" s="37" t="s">
        <v>7</v>
      </c>
      <c r="C23" s="40" t="s">
        <v>45</v>
      </c>
      <c r="D23" s="10" t="s">
        <v>49</v>
      </c>
      <c r="E23" s="10" t="s">
        <v>51</v>
      </c>
      <c r="F23" s="7">
        <v>611</v>
      </c>
      <c r="G23" s="23">
        <v>24.3</v>
      </c>
      <c r="H23" s="23">
        <v>0</v>
      </c>
      <c r="I23" s="23">
        <v>0</v>
      </c>
      <c r="J23" s="23">
        <v>0</v>
      </c>
      <c r="K23" s="23">
        <v>0</v>
      </c>
      <c r="L23" s="23">
        <f t="shared" si="0"/>
        <v>24.3</v>
      </c>
      <c r="M23" s="36" t="s">
        <v>37</v>
      </c>
    </row>
    <row r="24" spans="1:15" ht="30.75" customHeight="1">
      <c r="A24" s="33"/>
      <c r="B24" s="38"/>
      <c r="C24" s="41"/>
      <c r="D24" s="10" t="s">
        <v>49</v>
      </c>
      <c r="E24" s="10" t="s">
        <v>51</v>
      </c>
      <c r="F24" s="7">
        <v>621</v>
      </c>
      <c r="G24" s="23">
        <v>7.6</v>
      </c>
      <c r="H24" s="23">
        <v>0</v>
      </c>
      <c r="I24" s="23">
        <v>0</v>
      </c>
      <c r="J24" s="23">
        <v>0</v>
      </c>
      <c r="K24" s="23">
        <v>0</v>
      </c>
      <c r="L24" s="23">
        <f t="shared" si="0"/>
        <v>7.6</v>
      </c>
      <c r="M24" s="36"/>
    </row>
    <row r="25" spans="1:15" ht="30.75" customHeight="1">
      <c r="A25" s="33"/>
      <c r="B25" s="38"/>
      <c r="C25" s="41"/>
      <c r="D25" s="10" t="s">
        <v>42</v>
      </c>
      <c r="E25" s="10" t="s">
        <v>51</v>
      </c>
      <c r="F25" s="7">
        <v>611</v>
      </c>
      <c r="G25" s="23">
        <v>50.89</v>
      </c>
      <c r="H25" s="23">
        <v>0</v>
      </c>
      <c r="I25" s="23">
        <v>0</v>
      </c>
      <c r="J25" s="23">
        <v>0</v>
      </c>
      <c r="K25" s="23">
        <v>0</v>
      </c>
      <c r="L25" s="23">
        <f t="shared" ref="L25:L26" si="1">G25+H25+I25+J25</f>
        <v>50.89</v>
      </c>
      <c r="M25" s="36"/>
    </row>
    <row r="26" spans="1:15" ht="30.75" customHeight="1">
      <c r="A26" s="33"/>
      <c r="B26" s="38"/>
      <c r="C26" s="41"/>
      <c r="D26" s="10" t="s">
        <v>50</v>
      </c>
      <c r="E26" s="10" t="s">
        <v>51</v>
      </c>
      <c r="F26" s="7">
        <v>244</v>
      </c>
      <c r="G26" s="23">
        <f>17+13.3</f>
        <v>30.3</v>
      </c>
      <c r="H26" s="23">
        <v>0</v>
      </c>
      <c r="I26" s="23">
        <v>0</v>
      </c>
      <c r="J26" s="23">
        <v>0</v>
      </c>
      <c r="K26" s="23">
        <v>0</v>
      </c>
      <c r="L26" s="23">
        <f t="shared" si="1"/>
        <v>30.3</v>
      </c>
      <c r="M26" s="36"/>
    </row>
    <row r="27" spans="1:15" ht="212.25" customHeight="1">
      <c r="A27" s="20" t="s">
        <v>60</v>
      </c>
      <c r="B27" s="38"/>
      <c r="C27" s="41"/>
      <c r="D27" s="10" t="s">
        <v>42</v>
      </c>
      <c r="E27" s="10" t="s">
        <v>61</v>
      </c>
      <c r="F27" s="7">
        <v>611</v>
      </c>
      <c r="G27" s="23">
        <v>43.17</v>
      </c>
      <c r="H27" s="23">
        <v>0</v>
      </c>
      <c r="I27" s="23">
        <v>0</v>
      </c>
      <c r="J27" s="23">
        <v>0</v>
      </c>
      <c r="K27" s="23">
        <v>0</v>
      </c>
      <c r="L27" s="23">
        <f>G27</f>
        <v>43.17</v>
      </c>
      <c r="M27" s="14"/>
    </row>
    <row r="28" spans="1:15" ht="212.25" customHeight="1">
      <c r="A28" s="20" t="s">
        <v>66</v>
      </c>
      <c r="B28" s="39"/>
      <c r="C28" s="42"/>
      <c r="D28" s="10" t="s">
        <v>42</v>
      </c>
      <c r="E28" s="10" t="s">
        <v>67</v>
      </c>
      <c r="F28" s="7" t="s">
        <v>68</v>
      </c>
      <c r="G28" s="23">
        <v>0</v>
      </c>
      <c r="H28" s="23">
        <v>2.02</v>
      </c>
      <c r="I28" s="23">
        <v>0</v>
      </c>
      <c r="J28" s="23">
        <v>0</v>
      </c>
      <c r="K28" s="23">
        <v>0</v>
      </c>
      <c r="L28" s="23">
        <f>G28</f>
        <v>0</v>
      </c>
      <c r="M28" s="14"/>
    </row>
    <row r="29" spans="1:15" ht="14.25" customHeight="1">
      <c r="A29" s="4" t="s">
        <v>19</v>
      </c>
      <c r="B29" s="20"/>
      <c r="C29" s="10"/>
      <c r="D29" s="10"/>
      <c r="E29" s="10"/>
      <c r="F29" s="14"/>
      <c r="G29" s="24">
        <f>19408.66+2807.54+1858.92+1400.45+124.11+799.62+1200+52.8+24.3+7.6+50.89+30.3+43.17</f>
        <v>27808.359999999997</v>
      </c>
      <c r="H29" s="25">
        <v>28575.19</v>
      </c>
      <c r="I29" s="24">
        <f>21456.96+2954.23+1956.34+234.59+42.86+2120.86+139.26</f>
        <v>28905.1</v>
      </c>
      <c r="J29" s="24">
        <f>21853.68+2851.45+1849.82+2120.86</f>
        <v>28675.81</v>
      </c>
      <c r="K29" s="24">
        <f>21853.68+2851.45+1849.82+2120.86</f>
        <v>28675.81</v>
      </c>
      <c r="L29" s="24">
        <f>SUM(G29:K29)</f>
        <v>142640.26999999999</v>
      </c>
      <c r="M29" s="13"/>
      <c r="O29" s="6"/>
    </row>
    <row r="30" spans="1:15" ht="122.25" customHeight="1">
      <c r="A30" s="20" t="s">
        <v>86</v>
      </c>
      <c r="B30" s="20" t="s">
        <v>7</v>
      </c>
      <c r="C30" s="10"/>
      <c r="D30" s="10"/>
      <c r="E30" s="10"/>
      <c r="F30" s="14"/>
      <c r="G30" s="8"/>
      <c r="H30" s="8"/>
      <c r="I30" s="8"/>
      <c r="J30" s="8"/>
      <c r="K30" s="8"/>
      <c r="L30" s="8"/>
      <c r="M30" s="14"/>
    </row>
    <row r="31" spans="1:15" ht="167.25" customHeight="1">
      <c r="A31" s="20" t="s">
        <v>20</v>
      </c>
      <c r="B31" s="20" t="s">
        <v>7</v>
      </c>
      <c r="C31" s="21" t="s">
        <v>45</v>
      </c>
      <c r="D31" s="10" t="s">
        <v>49</v>
      </c>
      <c r="E31" s="10" t="s">
        <v>52</v>
      </c>
      <c r="F31" s="7">
        <v>611</v>
      </c>
      <c r="G31" s="23">
        <v>137.5</v>
      </c>
      <c r="H31" s="23">
        <v>0</v>
      </c>
      <c r="I31" s="23">
        <v>0</v>
      </c>
      <c r="J31" s="23">
        <v>0</v>
      </c>
      <c r="K31" s="23">
        <v>0</v>
      </c>
      <c r="L31" s="23">
        <f>G31+H31+I31+J31</f>
        <v>137.5</v>
      </c>
      <c r="M31" s="14" t="s">
        <v>38</v>
      </c>
    </row>
    <row r="32" spans="1:15" ht="18" customHeight="1">
      <c r="A32" s="5" t="s">
        <v>21</v>
      </c>
      <c r="B32" s="20"/>
      <c r="C32" s="10"/>
      <c r="D32" s="10"/>
      <c r="E32" s="10"/>
      <c r="F32" s="14"/>
      <c r="G32" s="24">
        <v>137.5</v>
      </c>
      <c r="H32" s="24">
        <f>H31</f>
        <v>0</v>
      </c>
      <c r="I32" s="24">
        <f t="shared" ref="I32:K32" si="2">I31</f>
        <v>0</v>
      </c>
      <c r="J32" s="24">
        <f t="shared" si="2"/>
        <v>0</v>
      </c>
      <c r="K32" s="24">
        <f t="shared" si="2"/>
        <v>0</v>
      </c>
      <c r="L32" s="24">
        <f>G32+H32+I32+J32</f>
        <v>137.5</v>
      </c>
      <c r="M32" s="14"/>
    </row>
    <row r="33" spans="1:13" ht="76.5" customHeight="1">
      <c r="A33" s="20" t="s">
        <v>87</v>
      </c>
      <c r="B33" s="20" t="s">
        <v>7</v>
      </c>
      <c r="C33" s="10"/>
      <c r="D33" s="10"/>
      <c r="E33" s="10"/>
      <c r="F33" s="14"/>
      <c r="G33" s="8"/>
      <c r="H33" s="8"/>
      <c r="I33" s="8"/>
      <c r="J33" s="8"/>
      <c r="K33" s="8"/>
      <c r="L33" s="8"/>
      <c r="M33" s="14"/>
    </row>
    <row r="34" spans="1:13" ht="23.25" customHeight="1">
      <c r="A34" s="33" t="s">
        <v>8</v>
      </c>
      <c r="B34" s="33" t="s">
        <v>7</v>
      </c>
      <c r="C34" s="34" t="s">
        <v>45</v>
      </c>
      <c r="D34" s="10" t="s">
        <v>49</v>
      </c>
      <c r="E34" s="10" t="s">
        <v>57</v>
      </c>
      <c r="F34" s="7">
        <v>611</v>
      </c>
      <c r="G34" s="8">
        <v>138.24</v>
      </c>
      <c r="H34" s="8">
        <v>0</v>
      </c>
      <c r="I34" s="8">
        <v>0</v>
      </c>
      <c r="J34" s="8">
        <v>0</v>
      </c>
      <c r="K34" s="8">
        <v>0</v>
      </c>
      <c r="L34" s="8">
        <f>G34+H34+I34+J34</f>
        <v>138.24</v>
      </c>
      <c r="M34" s="36" t="s">
        <v>39</v>
      </c>
    </row>
    <row r="35" spans="1:13" ht="23.25" customHeight="1">
      <c r="A35" s="33"/>
      <c r="B35" s="33"/>
      <c r="C35" s="34"/>
      <c r="D35" s="10" t="s">
        <v>49</v>
      </c>
      <c r="E35" s="10" t="s">
        <v>57</v>
      </c>
      <c r="F35" s="7">
        <v>621</v>
      </c>
      <c r="G35" s="8">
        <v>47.62</v>
      </c>
      <c r="H35" s="8">
        <v>0</v>
      </c>
      <c r="I35" s="8">
        <v>0</v>
      </c>
      <c r="J35" s="8">
        <v>0</v>
      </c>
      <c r="K35" s="8">
        <v>0</v>
      </c>
      <c r="L35" s="8">
        <f t="shared" ref="L35:L37" si="3">G35+H35+I35+J35</f>
        <v>47.62</v>
      </c>
      <c r="M35" s="36"/>
    </row>
    <row r="36" spans="1:13" ht="23.25" customHeight="1">
      <c r="A36" s="33"/>
      <c r="B36" s="33"/>
      <c r="C36" s="34"/>
      <c r="D36" s="10" t="s">
        <v>42</v>
      </c>
      <c r="E36" s="10" t="s">
        <v>57</v>
      </c>
      <c r="F36" s="7">
        <v>611</v>
      </c>
      <c r="G36" s="8">
        <v>102.44</v>
      </c>
      <c r="H36" s="8">
        <v>0</v>
      </c>
      <c r="I36" s="8">
        <v>0</v>
      </c>
      <c r="J36" s="8">
        <v>0</v>
      </c>
      <c r="K36" s="8">
        <v>0</v>
      </c>
      <c r="L36" s="8">
        <f t="shared" si="3"/>
        <v>102.44</v>
      </c>
      <c r="M36" s="36"/>
    </row>
    <row r="37" spans="1:13" ht="23.25" customHeight="1">
      <c r="A37" s="33"/>
      <c r="B37" s="33"/>
      <c r="C37" s="34"/>
      <c r="D37" s="10" t="s">
        <v>50</v>
      </c>
      <c r="E37" s="10" t="s">
        <v>57</v>
      </c>
      <c r="F37" s="7">
        <v>244</v>
      </c>
      <c r="G37" s="23">
        <v>65</v>
      </c>
      <c r="H37" s="8">
        <v>0</v>
      </c>
      <c r="I37" s="8">
        <v>0</v>
      </c>
      <c r="J37" s="8">
        <v>0</v>
      </c>
      <c r="K37" s="8">
        <v>0</v>
      </c>
      <c r="L37" s="8">
        <f t="shared" si="3"/>
        <v>65</v>
      </c>
      <c r="M37" s="36"/>
    </row>
    <row r="38" spans="1:13" ht="122.25" customHeight="1">
      <c r="A38" s="20" t="s">
        <v>22</v>
      </c>
      <c r="B38" s="20" t="s">
        <v>7</v>
      </c>
      <c r="C38" s="21" t="s">
        <v>45</v>
      </c>
      <c r="D38" s="10" t="s">
        <v>42</v>
      </c>
      <c r="E38" s="10" t="s">
        <v>55</v>
      </c>
      <c r="F38" s="7">
        <v>611</v>
      </c>
      <c r="G38" s="23">
        <v>55.8</v>
      </c>
      <c r="H38" s="23">
        <v>0</v>
      </c>
      <c r="I38" s="23">
        <v>0</v>
      </c>
      <c r="J38" s="23">
        <v>0</v>
      </c>
      <c r="K38" s="23">
        <v>0</v>
      </c>
      <c r="L38" s="23">
        <f>G38+H38+I38+J38</f>
        <v>55.8</v>
      </c>
      <c r="M38" s="14" t="s">
        <v>40</v>
      </c>
    </row>
    <row r="39" spans="1:13" ht="111" customHeight="1">
      <c r="A39" s="20" t="s">
        <v>23</v>
      </c>
      <c r="B39" s="20" t="s">
        <v>7</v>
      </c>
      <c r="C39" s="21" t="s">
        <v>45</v>
      </c>
      <c r="D39" s="10" t="s">
        <v>49</v>
      </c>
      <c r="E39" s="10" t="s">
        <v>56</v>
      </c>
      <c r="F39" s="7">
        <v>611</v>
      </c>
      <c r="G39" s="23">
        <v>130.19999999999999</v>
      </c>
      <c r="H39" s="23">
        <v>0</v>
      </c>
      <c r="I39" s="23">
        <v>0</v>
      </c>
      <c r="J39" s="23">
        <v>0</v>
      </c>
      <c r="K39" s="23">
        <v>0</v>
      </c>
      <c r="L39" s="23">
        <f>G39+H39+I39+J39</f>
        <v>130.19999999999999</v>
      </c>
      <c r="M39" s="19"/>
    </row>
    <row r="40" spans="1:13" ht="126.75" customHeight="1">
      <c r="A40" s="20" t="s">
        <v>24</v>
      </c>
      <c r="B40" s="20" t="s">
        <v>7</v>
      </c>
      <c r="C40" s="21" t="s">
        <v>45</v>
      </c>
      <c r="D40" s="10" t="s">
        <v>49</v>
      </c>
      <c r="E40" s="10" t="s">
        <v>25</v>
      </c>
      <c r="F40" s="7">
        <v>611</v>
      </c>
      <c r="G40" s="23">
        <v>0.1</v>
      </c>
      <c r="H40" s="23">
        <v>0</v>
      </c>
      <c r="I40" s="23">
        <v>0</v>
      </c>
      <c r="J40" s="23">
        <v>0</v>
      </c>
      <c r="K40" s="23">
        <v>0</v>
      </c>
      <c r="L40" s="23">
        <f>G40+H40+I40+J40</f>
        <v>0.1</v>
      </c>
      <c r="M40" s="16" t="s">
        <v>41</v>
      </c>
    </row>
    <row r="41" spans="1:13" ht="106.5" customHeight="1">
      <c r="A41" s="20" t="s">
        <v>23</v>
      </c>
      <c r="B41" s="20" t="s">
        <v>7</v>
      </c>
      <c r="C41" s="21" t="s">
        <v>45</v>
      </c>
      <c r="D41" s="10" t="s">
        <v>49</v>
      </c>
      <c r="E41" s="10" t="s">
        <v>54</v>
      </c>
      <c r="F41" s="7">
        <v>611</v>
      </c>
      <c r="G41" s="23">
        <v>47.1</v>
      </c>
      <c r="H41" s="23">
        <v>0</v>
      </c>
      <c r="I41" s="23">
        <v>0</v>
      </c>
      <c r="J41" s="23">
        <v>0</v>
      </c>
      <c r="K41" s="23">
        <v>0</v>
      </c>
      <c r="L41" s="23">
        <f>G41</f>
        <v>47.1</v>
      </c>
      <c r="M41" s="30"/>
    </row>
    <row r="42" spans="1:13" ht="182.25" customHeight="1">
      <c r="A42" s="20" t="s">
        <v>26</v>
      </c>
      <c r="B42" s="20" t="s">
        <v>7</v>
      </c>
      <c r="C42" s="21" t="s">
        <v>45</v>
      </c>
      <c r="D42" s="10" t="s">
        <v>49</v>
      </c>
      <c r="E42" s="10" t="s">
        <v>53</v>
      </c>
      <c r="F42" s="14">
        <v>611</v>
      </c>
      <c r="G42" s="23">
        <v>11.78</v>
      </c>
      <c r="H42" s="23">
        <v>0</v>
      </c>
      <c r="I42" s="23">
        <v>0</v>
      </c>
      <c r="J42" s="23">
        <v>0</v>
      </c>
      <c r="K42" s="23">
        <v>0</v>
      </c>
      <c r="L42" s="23">
        <f>G42</f>
        <v>11.78</v>
      </c>
      <c r="M42" s="30"/>
    </row>
    <row r="43" spans="1:13" ht="20.25" customHeight="1">
      <c r="A43" s="5" t="s">
        <v>27</v>
      </c>
      <c r="B43" s="20"/>
      <c r="C43" s="10"/>
      <c r="D43" s="10"/>
      <c r="E43" s="10"/>
      <c r="F43" s="14"/>
      <c r="G43" s="24">
        <f t="shared" ref="G43:L43" si="4">G42+G41+G40+G39+G38+G37+G36+G35+G34</f>
        <v>598.28</v>
      </c>
      <c r="H43" s="24">
        <f t="shared" si="4"/>
        <v>0</v>
      </c>
      <c r="I43" s="24">
        <f t="shared" si="4"/>
        <v>0</v>
      </c>
      <c r="J43" s="24">
        <f t="shared" si="4"/>
        <v>0</v>
      </c>
      <c r="K43" s="24">
        <f t="shared" si="4"/>
        <v>0</v>
      </c>
      <c r="L43" s="24">
        <f t="shared" si="4"/>
        <v>598.28</v>
      </c>
      <c r="M43" s="14"/>
    </row>
    <row r="44" spans="1:13" ht="20.25" customHeight="1">
      <c r="A44" s="20" t="s">
        <v>28</v>
      </c>
      <c r="B44" s="20"/>
      <c r="C44" s="10"/>
      <c r="D44" s="10"/>
      <c r="E44" s="10"/>
      <c r="F44" s="14"/>
      <c r="G44" s="26">
        <f t="shared" ref="G44:L44" si="5">G29+G32+G43</f>
        <v>28544.139999999996</v>
      </c>
      <c r="H44" s="26">
        <f t="shared" si="5"/>
        <v>28575.19</v>
      </c>
      <c r="I44" s="26">
        <f t="shared" si="5"/>
        <v>28905.1</v>
      </c>
      <c r="J44" s="26">
        <f t="shared" si="5"/>
        <v>28675.81</v>
      </c>
      <c r="K44" s="26">
        <f t="shared" si="5"/>
        <v>28675.81</v>
      </c>
      <c r="L44" s="26">
        <f t="shared" si="5"/>
        <v>143376.04999999999</v>
      </c>
      <c r="M44" s="14"/>
    </row>
    <row r="45" spans="1:13" ht="18" customHeight="1"/>
    <row r="46" spans="1:13" ht="18" customHeight="1"/>
    <row r="47" spans="1:13" ht="33.75" customHeight="1">
      <c r="A47" s="29" t="s">
        <v>97</v>
      </c>
      <c r="B47" s="29"/>
      <c r="C47" s="12"/>
      <c r="D47" s="12"/>
      <c r="E47" s="12"/>
      <c r="F47" s="3" t="s">
        <v>95</v>
      </c>
    </row>
    <row r="48" spans="1:13" ht="18" customHeight="1"/>
    <row r="49" ht="22.5" customHeight="1"/>
    <row r="50" ht="22.5" customHeight="1"/>
    <row r="51" ht="22.5" customHeight="1"/>
    <row r="52" ht="24" customHeight="1"/>
    <row r="53" ht="24" customHeight="1"/>
    <row r="54" ht="24" customHeight="1"/>
    <row r="55" ht="24" customHeight="1"/>
    <row r="56" ht="24" customHeight="1"/>
    <row r="57" ht="24" customHeight="1"/>
    <row r="58" ht="24" customHeight="1"/>
    <row r="59" ht="24" customHeight="1"/>
    <row r="60" ht="24" customHeight="1"/>
    <row r="61" ht="24" customHeight="1"/>
    <row r="62" ht="24" customHeight="1"/>
    <row r="63" ht="24" customHeight="1"/>
    <row r="64" ht="24" customHeight="1"/>
    <row r="65" ht="24" customHeight="1"/>
    <row r="66" ht="24" customHeight="1"/>
    <row r="67" ht="24" customHeight="1"/>
    <row r="68" ht="24" customHeight="1"/>
    <row r="69" ht="24" customHeight="1"/>
    <row r="70" ht="24" customHeight="1"/>
    <row r="71" ht="24" customHeight="1"/>
    <row r="72" ht="24" customHeight="1"/>
    <row r="73" ht="24" customHeight="1"/>
    <row r="74" ht="24" customHeight="1"/>
    <row r="75" ht="24" customHeight="1"/>
    <row r="76" ht="24" customHeight="1"/>
    <row r="77" ht="24" customHeight="1"/>
    <row r="78" ht="24" customHeight="1"/>
    <row r="79" ht="24" customHeight="1"/>
    <row r="80" ht="24" customHeight="1"/>
    <row r="81" ht="24" customHeight="1"/>
    <row r="82" ht="24" customHeight="1"/>
    <row r="83" ht="24" customHeight="1"/>
    <row r="84" ht="24" customHeight="1"/>
    <row r="85" ht="24" customHeight="1"/>
    <row r="86" ht="24" customHeight="1"/>
    <row r="87" ht="24" customHeight="1"/>
    <row r="88" ht="24" customHeight="1"/>
    <row r="89" ht="24" customHeight="1"/>
  </sheetData>
  <mergeCells count="25">
    <mergeCell ref="I1:M1"/>
    <mergeCell ref="I2:M2"/>
    <mergeCell ref="M34:M37"/>
    <mergeCell ref="A6:A8"/>
    <mergeCell ref="B6:B8"/>
    <mergeCell ref="C6:F7"/>
    <mergeCell ref="M6:M8"/>
    <mergeCell ref="M11:M14"/>
    <mergeCell ref="B11:B14"/>
    <mergeCell ref="C11:C14"/>
    <mergeCell ref="G6:L7"/>
    <mergeCell ref="A3:M4"/>
    <mergeCell ref="A9:M9"/>
    <mergeCell ref="A47:B47"/>
    <mergeCell ref="M41:M42"/>
    <mergeCell ref="B15:B20"/>
    <mergeCell ref="C15:C20"/>
    <mergeCell ref="A23:A26"/>
    <mergeCell ref="A34:A37"/>
    <mergeCell ref="B34:B37"/>
    <mergeCell ref="C34:C37"/>
    <mergeCell ref="M15:M20"/>
    <mergeCell ref="M23:M26"/>
    <mergeCell ref="B23:B28"/>
    <mergeCell ref="C23:C28"/>
  </mergeCells>
  <pageMargins left="0.7" right="0.7" top="0.75" bottom="0.75" header="0.3" footer="0.3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2016-02-19T07:32:59Z</dcterms:modified>
</cp:coreProperties>
</file>