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\Desktop\2017 год Формирования современной городской среды\2018-2022 годы Заявки\гор среда 2018-2022\"/>
    </mc:Choice>
  </mc:AlternateContent>
  <bookViews>
    <workbookView xWindow="0" yWindow="0" windowWidth="2046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1" i="1" l="1"/>
  <c r="V71" i="1"/>
  <c r="T71" i="1"/>
  <c r="R71" i="1"/>
  <c r="P71" i="1"/>
  <c r="N71" i="1"/>
  <c r="L71" i="1"/>
  <c r="J71" i="1"/>
  <c r="H71" i="1"/>
  <c r="E71" i="1"/>
  <c r="F71" i="1" s="1"/>
  <c r="AC71" i="1" l="1"/>
  <c r="AB52" i="1"/>
  <c r="V52" i="1"/>
  <c r="T52" i="1"/>
  <c r="R52" i="1"/>
  <c r="P52" i="1"/>
  <c r="N52" i="1"/>
  <c r="L52" i="1"/>
  <c r="J52" i="1"/>
  <c r="H52" i="1"/>
  <c r="E52" i="1"/>
  <c r="F52" i="1" s="1"/>
  <c r="AB51" i="1"/>
  <c r="V51" i="1"/>
  <c r="T51" i="1"/>
  <c r="R51" i="1"/>
  <c r="P51" i="1"/>
  <c r="N51" i="1"/>
  <c r="L51" i="1"/>
  <c r="J51" i="1"/>
  <c r="H51" i="1"/>
  <c r="E51" i="1"/>
  <c r="F51" i="1" s="1"/>
  <c r="AB46" i="1"/>
  <c r="V46" i="1"/>
  <c r="T46" i="1"/>
  <c r="R46" i="1"/>
  <c r="P46" i="1"/>
  <c r="N46" i="1"/>
  <c r="L46" i="1"/>
  <c r="J46" i="1"/>
  <c r="H46" i="1"/>
  <c r="E46" i="1"/>
  <c r="F46" i="1" s="1"/>
  <c r="AB45" i="1"/>
  <c r="V45" i="1"/>
  <c r="T45" i="1"/>
  <c r="R45" i="1"/>
  <c r="P45" i="1"/>
  <c r="N45" i="1"/>
  <c r="L45" i="1"/>
  <c r="J45" i="1"/>
  <c r="H45" i="1"/>
  <c r="E45" i="1"/>
  <c r="F45" i="1" s="1"/>
  <c r="AB44" i="1"/>
  <c r="V44" i="1"/>
  <c r="T44" i="1"/>
  <c r="R44" i="1"/>
  <c r="P44" i="1"/>
  <c r="N44" i="1"/>
  <c r="L44" i="1"/>
  <c r="J44" i="1"/>
  <c r="H44" i="1"/>
  <c r="E44" i="1"/>
  <c r="F44" i="1" s="1"/>
  <c r="AB43" i="1"/>
  <c r="V43" i="1"/>
  <c r="T43" i="1"/>
  <c r="R43" i="1"/>
  <c r="P43" i="1"/>
  <c r="N43" i="1"/>
  <c r="L43" i="1"/>
  <c r="J43" i="1"/>
  <c r="H43" i="1"/>
  <c r="E43" i="1"/>
  <c r="F43" i="1" s="1"/>
  <c r="AB42" i="1"/>
  <c r="V42" i="1"/>
  <c r="T42" i="1"/>
  <c r="R42" i="1"/>
  <c r="P42" i="1"/>
  <c r="N42" i="1"/>
  <c r="L42" i="1"/>
  <c r="J42" i="1"/>
  <c r="H42" i="1"/>
  <c r="E42" i="1"/>
  <c r="F42" i="1" s="1"/>
  <c r="AB41" i="1"/>
  <c r="V41" i="1"/>
  <c r="T41" i="1"/>
  <c r="R41" i="1"/>
  <c r="P41" i="1"/>
  <c r="N41" i="1"/>
  <c r="L41" i="1"/>
  <c r="J41" i="1"/>
  <c r="H41" i="1"/>
  <c r="E41" i="1"/>
  <c r="F41" i="1" s="1"/>
  <c r="AC51" i="1" l="1"/>
  <c r="AC52" i="1"/>
  <c r="AC44" i="1"/>
  <c r="AC45" i="1"/>
  <c r="AC46" i="1"/>
  <c r="AC43" i="1"/>
  <c r="AC42" i="1"/>
  <c r="AC41" i="1"/>
  <c r="AB36" i="1"/>
  <c r="V36" i="1"/>
  <c r="T36" i="1"/>
  <c r="R36" i="1"/>
  <c r="P36" i="1"/>
  <c r="N36" i="1"/>
  <c r="L36" i="1"/>
  <c r="J36" i="1"/>
  <c r="H36" i="1"/>
  <c r="E36" i="1"/>
  <c r="F36" i="1" s="1"/>
  <c r="AB35" i="1"/>
  <c r="V35" i="1"/>
  <c r="T35" i="1"/>
  <c r="R35" i="1"/>
  <c r="P35" i="1"/>
  <c r="N35" i="1"/>
  <c r="L35" i="1"/>
  <c r="J35" i="1"/>
  <c r="H35" i="1"/>
  <c r="E35" i="1"/>
  <c r="F35" i="1" s="1"/>
  <c r="AB23" i="1"/>
  <c r="V23" i="1"/>
  <c r="T23" i="1"/>
  <c r="R23" i="1"/>
  <c r="P23" i="1"/>
  <c r="N23" i="1"/>
  <c r="L23" i="1"/>
  <c r="J23" i="1"/>
  <c r="H23" i="1"/>
  <c r="E23" i="1"/>
  <c r="F23" i="1" s="1"/>
  <c r="E24" i="1"/>
  <c r="F24" i="1" s="1"/>
  <c r="H24" i="1"/>
  <c r="J24" i="1"/>
  <c r="L24" i="1"/>
  <c r="N24" i="1"/>
  <c r="P24" i="1"/>
  <c r="R24" i="1"/>
  <c r="T24" i="1"/>
  <c r="V24" i="1"/>
  <c r="AB24" i="1"/>
  <c r="AC36" i="1" l="1"/>
  <c r="AC23" i="1"/>
  <c r="AC35" i="1"/>
  <c r="AC24" i="1"/>
  <c r="AB5" i="1"/>
  <c r="Z5" i="1"/>
  <c r="X5" i="1"/>
  <c r="V5" i="1"/>
  <c r="T5" i="1"/>
  <c r="R5" i="1"/>
  <c r="N5" i="1"/>
  <c r="L5" i="1"/>
  <c r="J5" i="1"/>
  <c r="H5" i="1"/>
  <c r="E5" i="1"/>
  <c r="F5" i="1" s="1"/>
  <c r="AB4" i="1"/>
  <c r="Z4" i="1"/>
  <c r="X4" i="1"/>
  <c r="V4" i="1"/>
  <c r="T4" i="1"/>
  <c r="R4" i="1"/>
  <c r="N4" i="1"/>
  <c r="L4" i="1"/>
  <c r="J4" i="1"/>
  <c r="H4" i="1"/>
  <c r="E4" i="1"/>
  <c r="F4" i="1" s="1"/>
  <c r="AC4" i="1" l="1"/>
  <c r="AC5" i="1"/>
  <c r="AB16" i="1"/>
  <c r="V16" i="1"/>
  <c r="T16" i="1"/>
  <c r="R16" i="1"/>
  <c r="P16" i="1"/>
  <c r="N16" i="1"/>
  <c r="L16" i="1"/>
  <c r="J16" i="1"/>
  <c r="H16" i="1"/>
  <c r="E16" i="1"/>
  <c r="F16" i="1" s="1"/>
  <c r="AB15" i="1"/>
  <c r="V15" i="1"/>
  <c r="T15" i="1"/>
  <c r="R15" i="1"/>
  <c r="P15" i="1"/>
  <c r="N15" i="1"/>
  <c r="L15" i="1"/>
  <c r="J15" i="1"/>
  <c r="H15" i="1"/>
  <c r="E15" i="1"/>
  <c r="F15" i="1" s="1"/>
  <c r="AB14" i="1"/>
  <c r="V14" i="1"/>
  <c r="T14" i="1"/>
  <c r="R14" i="1"/>
  <c r="P14" i="1"/>
  <c r="N14" i="1"/>
  <c r="L14" i="1"/>
  <c r="J14" i="1"/>
  <c r="H14" i="1"/>
  <c r="E14" i="1"/>
  <c r="F14" i="1" s="1"/>
  <c r="AB13" i="1"/>
  <c r="V13" i="1"/>
  <c r="T13" i="1"/>
  <c r="R13" i="1"/>
  <c r="P13" i="1"/>
  <c r="N13" i="1"/>
  <c r="L13" i="1"/>
  <c r="J13" i="1"/>
  <c r="H13" i="1"/>
  <c r="E13" i="1"/>
  <c r="F13" i="1" s="1"/>
  <c r="AB10" i="1"/>
  <c r="V10" i="1"/>
  <c r="T10" i="1"/>
  <c r="R10" i="1"/>
  <c r="P10" i="1"/>
  <c r="N10" i="1"/>
  <c r="L10" i="1"/>
  <c r="J10" i="1"/>
  <c r="H10" i="1"/>
  <c r="E10" i="1"/>
  <c r="F10" i="1" s="1"/>
  <c r="AB17" i="1"/>
  <c r="V17" i="1"/>
  <c r="T17" i="1"/>
  <c r="R17" i="1"/>
  <c r="P17" i="1"/>
  <c r="N17" i="1"/>
  <c r="L17" i="1"/>
  <c r="J17" i="1"/>
  <c r="H17" i="1"/>
  <c r="E17" i="1"/>
  <c r="F17" i="1" s="1"/>
  <c r="AB11" i="1"/>
  <c r="V11" i="1"/>
  <c r="T11" i="1"/>
  <c r="R11" i="1"/>
  <c r="P11" i="1"/>
  <c r="N11" i="1"/>
  <c r="L11" i="1"/>
  <c r="J11" i="1"/>
  <c r="H11" i="1"/>
  <c r="E11" i="1"/>
  <c r="F11" i="1" s="1"/>
  <c r="AC16" i="1" l="1"/>
  <c r="AC13" i="1"/>
  <c r="AC14" i="1"/>
  <c r="AC15" i="1"/>
  <c r="AC10" i="1"/>
  <c r="AC17" i="1"/>
  <c r="AC11" i="1"/>
  <c r="AB18" i="1" l="1"/>
  <c r="V18" i="1"/>
  <c r="T18" i="1"/>
  <c r="R18" i="1"/>
  <c r="P18" i="1"/>
  <c r="N18" i="1"/>
  <c r="L18" i="1"/>
  <c r="J18" i="1"/>
  <c r="H18" i="1"/>
  <c r="E18" i="1"/>
  <c r="F18" i="1" s="1"/>
  <c r="AC18" i="1" l="1"/>
  <c r="AB40" i="1"/>
  <c r="V40" i="1"/>
  <c r="T40" i="1"/>
  <c r="R40" i="1"/>
  <c r="P40" i="1"/>
  <c r="N40" i="1"/>
  <c r="L40" i="1"/>
  <c r="J40" i="1"/>
  <c r="H40" i="1"/>
  <c r="E40" i="1"/>
  <c r="F40" i="1" s="1"/>
  <c r="AC40" i="1" l="1"/>
  <c r="AB12" i="1"/>
  <c r="AB19" i="1"/>
  <c r="AB20" i="1"/>
  <c r="AB22" i="1"/>
  <c r="AB21" i="1"/>
  <c r="AB25" i="1"/>
  <c r="AB37" i="1"/>
  <c r="AB33" i="1"/>
  <c r="AB34" i="1"/>
  <c r="AB29" i="1"/>
  <c r="AB26" i="1"/>
  <c r="AB27" i="1"/>
  <c r="AB28" i="1"/>
  <c r="AB39" i="1"/>
  <c r="AB30" i="1"/>
  <c r="AB38" i="1"/>
  <c r="AB32" i="1"/>
  <c r="AB31" i="1"/>
  <c r="AB47" i="1"/>
  <c r="AB48" i="1"/>
  <c r="AB49" i="1"/>
  <c r="AB50" i="1"/>
  <c r="AB54" i="1"/>
  <c r="AB55" i="1"/>
  <c r="AB56" i="1"/>
  <c r="AB53" i="1"/>
  <c r="AB57" i="1"/>
  <c r="AB58" i="1"/>
  <c r="AB59" i="1"/>
  <c r="AB60" i="1"/>
  <c r="AB61" i="1"/>
  <c r="AB62" i="1"/>
  <c r="AB64" i="1"/>
  <c r="AB63" i="1"/>
  <c r="AB65" i="1"/>
  <c r="AB66" i="1"/>
  <c r="AB67" i="1"/>
  <c r="AB68" i="1"/>
  <c r="AB69" i="1"/>
  <c r="AB70" i="1"/>
  <c r="AB72" i="1"/>
  <c r="T12" i="1"/>
  <c r="T19" i="1"/>
  <c r="T20" i="1"/>
  <c r="T22" i="1"/>
  <c r="T21" i="1"/>
  <c r="T25" i="1"/>
  <c r="T37" i="1"/>
  <c r="T33" i="1"/>
  <c r="T34" i="1"/>
  <c r="T29" i="1"/>
  <c r="T26" i="1"/>
  <c r="T27" i="1"/>
  <c r="T28" i="1"/>
  <c r="T39" i="1"/>
  <c r="T30" i="1"/>
  <c r="T38" i="1"/>
  <c r="T32" i="1"/>
  <c r="T31" i="1"/>
  <c r="T47" i="1"/>
  <c r="T48" i="1"/>
  <c r="T49" i="1"/>
  <c r="T50" i="1"/>
  <c r="T54" i="1"/>
  <c r="T55" i="1"/>
  <c r="T56" i="1"/>
  <c r="T53" i="1"/>
  <c r="T57" i="1"/>
  <c r="T58" i="1"/>
  <c r="T59" i="1"/>
  <c r="T60" i="1"/>
  <c r="T61" i="1"/>
  <c r="T62" i="1"/>
  <c r="T64" i="1"/>
  <c r="T63" i="1"/>
  <c r="T65" i="1"/>
  <c r="T66" i="1"/>
  <c r="T67" i="1"/>
  <c r="T68" i="1"/>
  <c r="T69" i="1"/>
  <c r="T70" i="1"/>
  <c r="T72" i="1"/>
  <c r="P12" i="1"/>
  <c r="P19" i="1"/>
  <c r="P20" i="1"/>
  <c r="P22" i="1"/>
  <c r="P21" i="1"/>
  <c r="P25" i="1"/>
  <c r="P37" i="1"/>
  <c r="P33" i="1"/>
  <c r="P34" i="1"/>
  <c r="P29" i="1"/>
  <c r="P26" i="1"/>
  <c r="P27" i="1"/>
  <c r="P28" i="1"/>
  <c r="P39" i="1"/>
  <c r="P30" i="1"/>
  <c r="P38" i="1"/>
  <c r="P32" i="1"/>
  <c r="P31" i="1"/>
  <c r="P47" i="1"/>
  <c r="P48" i="1"/>
  <c r="P49" i="1"/>
  <c r="P50" i="1"/>
  <c r="P54" i="1"/>
  <c r="P55" i="1"/>
  <c r="P56" i="1"/>
  <c r="P53" i="1"/>
  <c r="P57" i="1"/>
  <c r="P58" i="1"/>
  <c r="P59" i="1"/>
  <c r="P60" i="1"/>
  <c r="P61" i="1"/>
  <c r="P62" i="1"/>
  <c r="P64" i="1"/>
  <c r="P63" i="1"/>
  <c r="P65" i="1"/>
  <c r="P66" i="1"/>
  <c r="P67" i="1"/>
  <c r="P68" i="1"/>
  <c r="P69" i="1"/>
  <c r="P70" i="1"/>
  <c r="P72" i="1"/>
  <c r="N12" i="1"/>
  <c r="N19" i="1"/>
  <c r="N20" i="1"/>
  <c r="N22" i="1"/>
  <c r="N21" i="1"/>
  <c r="N25" i="1"/>
  <c r="N37" i="1"/>
  <c r="N33" i="1"/>
  <c r="N34" i="1"/>
  <c r="N29" i="1"/>
  <c r="N26" i="1"/>
  <c r="N27" i="1"/>
  <c r="N28" i="1"/>
  <c r="N39" i="1"/>
  <c r="N30" i="1"/>
  <c r="N38" i="1"/>
  <c r="N32" i="1"/>
  <c r="N31" i="1"/>
  <c r="N47" i="1"/>
  <c r="N48" i="1"/>
  <c r="N49" i="1"/>
  <c r="N50" i="1"/>
  <c r="N54" i="1"/>
  <c r="N55" i="1"/>
  <c r="N56" i="1"/>
  <c r="N53" i="1"/>
  <c r="N57" i="1"/>
  <c r="N58" i="1"/>
  <c r="N59" i="1"/>
  <c r="N60" i="1"/>
  <c r="N61" i="1"/>
  <c r="N62" i="1"/>
  <c r="N64" i="1"/>
  <c r="N63" i="1"/>
  <c r="N65" i="1"/>
  <c r="N66" i="1"/>
  <c r="N67" i="1"/>
  <c r="N68" i="1"/>
  <c r="N69" i="1"/>
  <c r="N70" i="1"/>
  <c r="N72" i="1"/>
  <c r="L12" i="1"/>
  <c r="L19" i="1"/>
  <c r="L20" i="1"/>
  <c r="L22" i="1"/>
  <c r="L21" i="1"/>
  <c r="L25" i="1"/>
  <c r="L37" i="1"/>
  <c r="L33" i="1"/>
  <c r="L34" i="1"/>
  <c r="L29" i="1"/>
  <c r="L26" i="1"/>
  <c r="L27" i="1"/>
  <c r="L28" i="1"/>
  <c r="L39" i="1"/>
  <c r="L30" i="1"/>
  <c r="L38" i="1"/>
  <c r="L32" i="1"/>
  <c r="L31" i="1"/>
  <c r="L47" i="1"/>
  <c r="L48" i="1"/>
  <c r="L49" i="1"/>
  <c r="L50" i="1"/>
  <c r="L54" i="1"/>
  <c r="L55" i="1"/>
  <c r="L56" i="1"/>
  <c r="L53" i="1"/>
  <c r="L57" i="1"/>
  <c r="L58" i="1"/>
  <c r="L59" i="1"/>
  <c r="L60" i="1"/>
  <c r="L61" i="1"/>
  <c r="L62" i="1"/>
  <c r="L64" i="1"/>
  <c r="L63" i="1"/>
  <c r="L65" i="1"/>
  <c r="L66" i="1"/>
  <c r="L67" i="1"/>
  <c r="L68" i="1"/>
  <c r="L69" i="1"/>
  <c r="L70" i="1"/>
  <c r="L72" i="1"/>
  <c r="R12" i="1"/>
  <c r="R20" i="1"/>
  <c r="R22" i="1"/>
  <c r="R21" i="1"/>
  <c r="R19" i="1"/>
  <c r="R25" i="1"/>
  <c r="R37" i="1"/>
  <c r="R33" i="1"/>
  <c r="R34" i="1"/>
  <c r="R29" i="1"/>
  <c r="R26" i="1"/>
  <c r="R27" i="1"/>
  <c r="R28" i="1"/>
  <c r="R39" i="1"/>
  <c r="R48" i="1"/>
  <c r="R49" i="1"/>
  <c r="R50" i="1"/>
  <c r="R54" i="1"/>
  <c r="R55" i="1"/>
  <c r="R56" i="1"/>
  <c r="R30" i="1"/>
  <c r="R53" i="1"/>
  <c r="R38" i="1"/>
  <c r="R32" i="1"/>
  <c r="R31" i="1"/>
  <c r="R47" i="1"/>
  <c r="R57" i="1"/>
  <c r="R58" i="1"/>
  <c r="R59" i="1"/>
  <c r="R60" i="1"/>
  <c r="R61" i="1"/>
  <c r="R64" i="1"/>
  <c r="R62" i="1"/>
  <c r="R63" i="1"/>
  <c r="R69" i="1"/>
  <c r="R70" i="1"/>
  <c r="R65" i="1"/>
  <c r="R66" i="1"/>
  <c r="R67" i="1"/>
  <c r="R68" i="1"/>
  <c r="R72" i="1"/>
  <c r="E12" i="1"/>
  <c r="E20" i="1"/>
  <c r="E22" i="1"/>
  <c r="E21" i="1"/>
  <c r="E19" i="1"/>
  <c r="E25" i="1"/>
  <c r="E37" i="1"/>
  <c r="E33" i="1"/>
  <c r="E34" i="1"/>
  <c r="E29" i="1"/>
  <c r="E26" i="1"/>
  <c r="E27" i="1"/>
  <c r="E28" i="1"/>
  <c r="E39" i="1"/>
  <c r="E48" i="1"/>
  <c r="E49" i="1"/>
  <c r="E50" i="1"/>
  <c r="E54" i="1"/>
  <c r="E55" i="1"/>
  <c r="E56" i="1"/>
  <c r="E30" i="1"/>
  <c r="E53" i="1"/>
  <c r="E38" i="1"/>
  <c r="E32" i="1"/>
  <c r="E31" i="1"/>
  <c r="E47" i="1"/>
  <c r="E57" i="1"/>
  <c r="E58" i="1"/>
  <c r="E59" i="1"/>
  <c r="E60" i="1"/>
  <c r="E61" i="1"/>
  <c r="E64" i="1"/>
  <c r="E62" i="1"/>
  <c r="E63" i="1"/>
  <c r="E69" i="1"/>
  <c r="E70" i="1"/>
  <c r="E65" i="1"/>
  <c r="E66" i="1"/>
  <c r="E67" i="1"/>
  <c r="E68" i="1"/>
  <c r="E72" i="1"/>
  <c r="L7" i="1"/>
  <c r="L8" i="1"/>
  <c r="L9" i="1"/>
  <c r="L6" i="1"/>
  <c r="V47" i="1" l="1"/>
  <c r="V48" i="1"/>
  <c r="V37" i="1"/>
  <c r="V49" i="1"/>
  <c r="V50" i="1"/>
  <c r="V20" i="1"/>
  <c r="V33" i="1"/>
  <c r="V22" i="1"/>
  <c r="V34" i="1"/>
  <c r="V54" i="1"/>
  <c r="V55" i="1"/>
  <c r="V56" i="1"/>
  <c r="V21" i="1"/>
  <c r="V19" i="1"/>
  <c r="V72" i="1"/>
  <c r="V12" i="1"/>
  <c r="V64" i="1"/>
  <c r="V30" i="1"/>
  <c r="V32" i="1"/>
  <c r="V63" i="1"/>
  <c r="V31" i="1"/>
  <c r="V53" i="1"/>
  <c r="V29" i="1"/>
  <c r="V26" i="1"/>
  <c r="V27" i="1"/>
  <c r="V28" i="1"/>
  <c r="V39" i="1"/>
  <c r="V57" i="1"/>
  <c r="V58" i="1"/>
  <c r="V69" i="1"/>
  <c r="V70" i="1"/>
  <c r="V65" i="1"/>
  <c r="V25" i="1"/>
  <c r="V62" i="1"/>
  <c r="V66" i="1"/>
  <c r="V59" i="1"/>
  <c r="V60" i="1"/>
  <c r="V61" i="1"/>
  <c r="V68" i="1"/>
  <c r="V38" i="1"/>
  <c r="V67" i="1"/>
  <c r="J49" i="1"/>
  <c r="J50" i="1"/>
  <c r="J20" i="1"/>
  <c r="J33" i="1"/>
  <c r="J22" i="1"/>
  <c r="J34" i="1"/>
  <c r="J54" i="1"/>
  <c r="J55" i="1"/>
  <c r="J56" i="1"/>
  <c r="J21" i="1"/>
  <c r="J19" i="1"/>
  <c r="J72" i="1"/>
  <c r="J12" i="1"/>
  <c r="J64" i="1"/>
  <c r="J30" i="1"/>
  <c r="J32" i="1"/>
  <c r="J63" i="1"/>
  <c r="J31" i="1"/>
  <c r="J53" i="1"/>
  <c r="J29" i="1"/>
  <c r="J26" i="1"/>
  <c r="J27" i="1"/>
  <c r="J28" i="1"/>
  <c r="J39" i="1"/>
  <c r="J57" i="1"/>
  <c r="J58" i="1"/>
  <c r="J69" i="1"/>
  <c r="J70" i="1"/>
  <c r="J65" i="1"/>
  <c r="J25" i="1"/>
  <c r="J62" i="1"/>
  <c r="J66" i="1"/>
  <c r="J59" i="1"/>
  <c r="J60" i="1"/>
  <c r="J61" i="1"/>
  <c r="J68" i="1"/>
  <c r="J38" i="1"/>
  <c r="J67" i="1"/>
  <c r="H49" i="1"/>
  <c r="H50" i="1"/>
  <c r="H20" i="1"/>
  <c r="H33" i="1"/>
  <c r="H22" i="1"/>
  <c r="H34" i="1"/>
  <c r="H54" i="1"/>
  <c r="H55" i="1"/>
  <c r="H56" i="1"/>
  <c r="H21" i="1"/>
  <c r="H19" i="1"/>
  <c r="H72" i="1"/>
  <c r="H12" i="1"/>
  <c r="H64" i="1"/>
  <c r="H30" i="1"/>
  <c r="H32" i="1"/>
  <c r="H63" i="1"/>
  <c r="H31" i="1"/>
  <c r="H53" i="1"/>
  <c r="H29" i="1"/>
  <c r="H26" i="1"/>
  <c r="H27" i="1"/>
  <c r="H28" i="1"/>
  <c r="H39" i="1"/>
  <c r="H57" i="1"/>
  <c r="H58" i="1"/>
  <c r="H69" i="1"/>
  <c r="H70" i="1"/>
  <c r="H65" i="1"/>
  <c r="H25" i="1"/>
  <c r="H62" i="1"/>
  <c r="H66" i="1"/>
  <c r="H59" i="1"/>
  <c r="H60" i="1"/>
  <c r="H61" i="1"/>
  <c r="H68" i="1"/>
  <c r="H38" i="1"/>
  <c r="H67" i="1"/>
  <c r="X6" i="1"/>
  <c r="X7" i="1"/>
  <c r="X8" i="1"/>
  <c r="X9" i="1"/>
  <c r="Y6" i="1"/>
  <c r="F47" i="1"/>
  <c r="F48" i="1"/>
  <c r="F37" i="1"/>
  <c r="F49" i="1"/>
  <c r="F50" i="1"/>
  <c r="F20" i="1"/>
  <c r="F33" i="1"/>
  <c r="F22" i="1"/>
  <c r="F34" i="1"/>
  <c r="F54" i="1"/>
  <c r="F55" i="1"/>
  <c r="F56" i="1"/>
  <c r="F21" i="1"/>
  <c r="F19" i="1"/>
  <c r="F72" i="1"/>
  <c r="F12" i="1"/>
  <c r="F64" i="1"/>
  <c r="F30" i="1"/>
  <c r="F32" i="1"/>
  <c r="F63" i="1"/>
  <c r="F31" i="1"/>
  <c r="F53" i="1"/>
  <c r="F29" i="1"/>
  <c r="F26" i="1"/>
  <c r="F27" i="1"/>
  <c r="F28" i="1"/>
  <c r="F39" i="1"/>
  <c r="F57" i="1"/>
  <c r="F58" i="1"/>
  <c r="F69" i="1"/>
  <c r="F70" i="1"/>
  <c r="F65" i="1"/>
  <c r="F25" i="1"/>
  <c r="F62" i="1"/>
  <c r="F66" i="1"/>
  <c r="F59" i="1"/>
  <c r="F60" i="1"/>
  <c r="F61" i="1"/>
  <c r="F68" i="1"/>
  <c r="F38" i="1"/>
  <c r="F67" i="1"/>
  <c r="AC53" i="1" l="1"/>
  <c r="AC29" i="1"/>
  <c r="AC68" i="1"/>
  <c r="AC59" i="1"/>
  <c r="AC31" i="1"/>
  <c r="AC19" i="1"/>
  <c r="AC21" i="1"/>
  <c r="AC56" i="1"/>
  <c r="AC54" i="1"/>
  <c r="AC22" i="1"/>
  <c r="AC20" i="1"/>
  <c r="AC49" i="1"/>
  <c r="AC58" i="1"/>
  <c r="AC64" i="1"/>
  <c r="AC69" i="1"/>
  <c r="AC30" i="1"/>
  <c r="AC70" i="1"/>
  <c r="AC28" i="1"/>
  <c r="AC27" i="1"/>
  <c r="AC26" i="1"/>
  <c r="AC72" i="1"/>
  <c r="AC38" i="1"/>
  <c r="AC66" i="1"/>
  <c r="AC25" i="1"/>
  <c r="AC65" i="1"/>
  <c r="AC32" i="1"/>
  <c r="AC12" i="1"/>
  <c r="AC55" i="1"/>
  <c r="AC34" i="1"/>
  <c r="AC33" i="1"/>
  <c r="AC50" i="1"/>
  <c r="AC67" i="1"/>
  <c r="AC63" i="1"/>
  <c r="AC39" i="1"/>
  <c r="AC62" i="1"/>
  <c r="AC57" i="1"/>
  <c r="AC60" i="1"/>
  <c r="AC61" i="1"/>
  <c r="H47" i="1"/>
  <c r="J47" i="1"/>
  <c r="H48" i="1"/>
  <c r="J48" i="1"/>
  <c r="H37" i="1"/>
  <c r="J37" i="1"/>
  <c r="E7" i="1" l="1"/>
  <c r="F7" i="1" s="1"/>
  <c r="E8" i="1"/>
  <c r="F8" i="1" s="1"/>
  <c r="E9" i="1"/>
  <c r="F9" i="1" s="1"/>
  <c r="E6" i="1"/>
  <c r="F6" i="1" l="1"/>
  <c r="H6" i="1"/>
  <c r="J6" i="1"/>
  <c r="N6" i="1"/>
  <c r="P6" i="1"/>
  <c r="R6" i="1"/>
  <c r="T6" i="1"/>
  <c r="V6" i="1"/>
  <c r="Z6" i="1"/>
  <c r="AB6" i="1"/>
  <c r="AC6" i="1" l="1"/>
  <c r="H7" i="1"/>
  <c r="J7" i="1"/>
  <c r="N7" i="1"/>
  <c r="P7" i="1"/>
  <c r="R7" i="1"/>
  <c r="T7" i="1"/>
  <c r="V7" i="1"/>
  <c r="Z7" i="1"/>
  <c r="AB7" i="1"/>
  <c r="AC47" i="1"/>
  <c r="AC48" i="1"/>
  <c r="AC37" i="1"/>
  <c r="R8" i="1"/>
  <c r="R9" i="1"/>
  <c r="P8" i="1"/>
  <c r="N8" i="1"/>
  <c r="N9" i="1"/>
  <c r="J8" i="1"/>
  <c r="J9" i="1"/>
  <c r="H8" i="1"/>
  <c r="H9" i="1"/>
  <c r="AB9" i="1"/>
  <c r="Z9" i="1"/>
  <c r="V9" i="1"/>
  <c r="T9" i="1"/>
  <c r="AB8" i="1"/>
  <c r="Z8" i="1"/>
  <c r="V8" i="1"/>
  <c r="T8" i="1"/>
  <c r="AC8" i="1" l="1"/>
  <c r="AC9" i="1"/>
  <c r="AC7" i="1"/>
</calcChain>
</file>

<file path=xl/sharedStrings.xml><?xml version="1.0" encoding="utf-8"?>
<sst xmlns="http://schemas.openxmlformats.org/spreadsheetml/2006/main" count="505" uniqueCount="123">
  <si>
    <t>№ п/п</t>
  </si>
  <si>
    <t>Адрес МКД</t>
  </si>
  <si>
    <t>Дата подачи заявки</t>
  </si>
  <si>
    <t>Срок ввода в эксплуатацию МКД</t>
  </si>
  <si>
    <t>Балл</t>
  </si>
  <si>
    <r>
      <t xml:space="preserve">Выполнение работ по капитальному ремонту общего имущества многоквартирного дома в 2017 году (при наличии договора СМР)
(при наличии договора на СМР), </t>
    </r>
    <r>
      <rPr>
        <b/>
        <sz val="12"/>
        <color theme="1"/>
        <rFont val="Times New Roman"/>
        <family val="1"/>
        <charset val="204"/>
      </rPr>
      <t>да/нет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</si>
  <si>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Предоставление копии кадастрового паспорта на дворовую территорию*, </t>
    </r>
    <r>
      <rPr>
        <b/>
        <sz val="12"/>
        <color theme="1"/>
        <rFont val="Times New Roman"/>
        <family val="1"/>
        <charset val="204"/>
      </rPr>
      <t>да/нет</t>
    </r>
  </si>
  <si>
    <r>
      <t>Доля голосов собственников, принявших участие в голосовании по вопросам повестки общего собрания собственников помещений,</t>
    </r>
    <r>
      <rPr>
        <b/>
        <sz val="12"/>
        <color theme="1"/>
        <rFont val="Times New Roman"/>
        <family val="1"/>
        <charset val="204"/>
      </rPr>
      <t xml:space="preserve"> %</t>
    </r>
  </si>
  <si>
    <r>
  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т.п.),</t>
    </r>
    <r>
      <rPr>
        <b/>
        <sz val="12"/>
        <color theme="1"/>
        <rFont val="Times New Roman"/>
        <family val="1"/>
        <charset val="204"/>
      </rPr>
      <t xml:space="preserve"> да/нет</t>
    </r>
  </si>
  <si>
    <r>
      <t xml:space="preserve">В МКД выбран и реализован способ управления ТСЖ (жилищный кооператив или специализированныйпотребительский кооператив, </t>
    </r>
    <r>
      <rPr>
        <b/>
        <sz val="12"/>
        <color theme="1"/>
        <rFont val="Times New Roman"/>
        <family val="1"/>
        <charset val="204"/>
      </rPr>
      <t>да/нет</t>
    </r>
  </si>
  <si>
    <r>
      <t xml:space="preserve">Количество квартир в домах, прилегающих к дворовой территории, </t>
    </r>
    <r>
      <rPr>
        <b/>
        <sz val="12"/>
        <color theme="1"/>
        <rFont val="Times New Roman"/>
        <family val="1"/>
        <charset val="204"/>
      </rPr>
      <t>кв</t>
    </r>
  </si>
  <si>
    <r>
      <t>Доля финансового участия собственников помещений по минимальному перечню работ,</t>
    </r>
    <r>
      <rPr>
        <b/>
        <sz val="12"/>
        <color theme="1"/>
        <rFont val="Times New Roman"/>
        <family val="1"/>
        <charset val="204"/>
      </rPr>
      <t>%</t>
    </r>
  </si>
  <si>
    <t>Доля финансового участия собственников помещений по дополнительному перечню работ,%</t>
  </si>
  <si>
    <t>Доля финансового участия иных заинтересованных лиц, % софинансирования</t>
  </si>
  <si>
    <t>Уровень оплаты за жилое помещение и коммунальные услуги,%</t>
  </si>
  <si>
    <t>Общий балл</t>
  </si>
  <si>
    <t>нет</t>
  </si>
  <si>
    <t>да</t>
  </si>
  <si>
    <t>рп Дубинино, ул Пионеров КАТЭКа, д. 33</t>
  </si>
  <si>
    <t>рп Дубинино, ул Комсомольская, д. 32</t>
  </si>
  <si>
    <t>рп Дубинино, ул Комсомольская, д. 16</t>
  </si>
  <si>
    <t>г. Шарыпово, мкр 3-й, д. 14</t>
  </si>
  <si>
    <r>
      <t xml:space="preserve">Избрание и деятельность совета МКД согласно ст. 161.1 ЖК РФ, </t>
    </r>
    <r>
      <rPr>
        <b/>
        <sz val="12"/>
        <color theme="1"/>
        <rFont val="Times New Roman"/>
        <family val="1"/>
        <charset val="204"/>
      </rPr>
      <t>да/нет (подтсерждается копией протокола общего собрания собственников)</t>
    </r>
  </si>
  <si>
    <t xml:space="preserve">Оценка предложений по включению дворовой территории в муниципальную программу формирования современной городской среды на 2018-2022 год МО "город Шарыпово Красноярского края" </t>
  </si>
  <si>
    <t>Год ввода МКД в эксплуатацию</t>
  </si>
  <si>
    <t>г. Шарыпово, мкр. 1-й, д. 10</t>
  </si>
  <si>
    <t>г. Шарыпово, мкр. 1-й, д. 6</t>
  </si>
  <si>
    <t>г. Шарыпово, мкр. 1-й, д. 9</t>
  </si>
  <si>
    <t>г. Шарыпово, мкр. 2-й, д. 1/11</t>
  </si>
  <si>
    <t>г. Шарыпово, мкр. 2-й, д. 1/12</t>
  </si>
  <si>
    <t>г. Шарыпово, мкр. 2-й, д. 1/14</t>
  </si>
  <si>
    <t>г. Шарыпово, мкр. 2-й, д. 1/15</t>
  </si>
  <si>
    <t>г. Шарыпово, мкр. 2-й, д. 1/22</t>
  </si>
  <si>
    <t>г. Шарыпово, мкр. 2-й, д. 1/3</t>
  </si>
  <si>
    <t>г. Шарыпово, мкр. 2-й, д. 1/5</t>
  </si>
  <si>
    <t>г. Шарыпово, мкр. 2-й, д. 15</t>
  </si>
  <si>
    <t>г. Шарыпово, мкр. 2-й, д. 16</t>
  </si>
  <si>
    <t>г. Шарыпово, мкр. 2-й, д. 17</t>
  </si>
  <si>
    <t>г. Шарыпово, мкр. 2-й, д. 18</t>
  </si>
  <si>
    <t>г. Шарыпово, мкр. 2-й, д. 3</t>
  </si>
  <si>
    <t>г. Шарыпово, мкр. 2-й, д. 4/4</t>
  </si>
  <si>
    <t>г. Шарыпово, мкр. 2-й, д. 4/5</t>
  </si>
  <si>
    <t>г. Шарыпово, мкр. 2-й, д. 4/6</t>
  </si>
  <si>
    <t>г. Шарыпово, мкр. 2-й, д. 4/7</t>
  </si>
  <si>
    <t>г. Шарыпово, мкр. 2-й, д. 4/8</t>
  </si>
  <si>
    <t>г. Шарыпово, мкр. 2-й, д. 7</t>
  </si>
  <si>
    <t>г. Шарыпово, мкр. 3-й, д. 23</t>
  </si>
  <si>
    <t>г. Шарыпово, мкр. 4-й, д. 17</t>
  </si>
  <si>
    <t>г. Шарыпово, мкр. 4-й, д. 18</t>
  </si>
  <si>
    <t>г. Шарыпово, мкр. 4-й, д. 20</t>
  </si>
  <si>
    <t>г. Шарыпово, мкр. 4-й, д. 20/1</t>
  </si>
  <si>
    <t>г. Шарыпово, мкр. 6-й, д. 11</t>
  </si>
  <si>
    <t>г. Шарыпово, мкр. 6-й, д. 15</t>
  </si>
  <si>
    <t>г. Шарыпово, мкр. 6-й, д. 37</t>
  </si>
  <si>
    <t>г. Шарыпово, мкр. 6-й, д. 39</t>
  </si>
  <si>
    <t>г. Шарыпово, мкр. 6-й, д. 39А</t>
  </si>
  <si>
    <t>г. Шарыпово, мкр. 6-й, д. 4</t>
  </si>
  <si>
    <t>г. Шарыпово, мкр. 6-й, д. 47</t>
  </si>
  <si>
    <t>г. Шарыпово, мкр. 6-й, д. 8</t>
  </si>
  <si>
    <t>г. Шарыпово, мкр. 7-й, д. 11</t>
  </si>
  <si>
    <t>г. Шарыпово, мкр. 7-й, д. 14</t>
  </si>
  <si>
    <t>г. Шарыпово, мкр. Пионерный, д. 155</t>
  </si>
  <si>
    <t>г. Шарыпово, мкр. Пионерный, д. 155/1</t>
  </si>
  <si>
    <t>г. Шарыпово, мкр. Пионерный, д. 162</t>
  </si>
  <si>
    <t>г. Шарыпово, мкр. Пионерный, д. 18</t>
  </si>
  <si>
    <t>г. Шарыпово, мкр. Пионерный, д. 18А</t>
  </si>
  <si>
    <t>г. Шарыпово, мкр. Пионерный, д. 22</t>
  </si>
  <si>
    <t>г. Шарыпово, мкр. Пионерный, д. 24</t>
  </si>
  <si>
    <t>г. Шарыпово, мкр. Пионерный, д. 25</t>
  </si>
  <si>
    <t>г. Шарыпово, мкр. Пионерный, д. 26</t>
  </si>
  <si>
    <t>рп. Дубинино (г Шарыпово), ул. 9 Мая, д. 17</t>
  </si>
  <si>
    <t>рп. Дубинино (г Шарыпово), ул. 9 Мая, д. 4</t>
  </si>
  <si>
    <t>рп. Дубинино (г Шарыпово), ул. 9 Мая, д. 6</t>
  </si>
  <si>
    <t>рп. Дубинино (г Шарыпово), ул. Комсомольская, д. 6</t>
  </si>
  <si>
    <t>рп. Дубинино (г Шарыпово), ул. Пионеров КАТЭКа, д. 37</t>
  </si>
  <si>
    <t>рп. Дубинино (г Шарыпово), ул. Пионеров КАТЭКа, д. 49</t>
  </si>
  <si>
    <t>рп. Дубинино (г Шарыпово), ул. Пионеров КАТЭКа, д. 51</t>
  </si>
  <si>
    <t>рп. Дубинино (г Шарыпово), ул. Пионеров КАТЭКа, д. 51А</t>
  </si>
  <si>
    <t>рп. Дубинино (г Шарыпово), ул. Пионеров КАТЭКа, д. 57</t>
  </si>
  <si>
    <t>рп. Дубинино (г Шарыпово), ул. Пионеров КАТЭКа, д. 59</t>
  </si>
  <si>
    <t>рп. Дубинино (г Шарыпово), ул. Пионеров КАТЭКа, д. 61</t>
  </si>
  <si>
    <t>рп. Дубинино (г Шарыпово), ул. Пионеров КАТЭКа, д. 63</t>
  </si>
  <si>
    <t>рп. Дубинино (г Шарыпово), ул. Шахтерская, д. 20</t>
  </si>
  <si>
    <t>рп. Дубинино (г Шарыпово), ул. Шахтерская, д. 22</t>
  </si>
  <si>
    <t>рп. Дубинино, ул. Кишиневская, д. 1</t>
  </si>
  <si>
    <t>рп. Дубинино, ул. Кишиневская, д. 3</t>
  </si>
  <si>
    <t>рп. Дубинино, ул. 19 съезда ВЛКСМ, д. 18</t>
  </si>
  <si>
    <t>рп. Дубинино, ул. Комсомольская, д. 28</t>
  </si>
  <si>
    <t>16.08.2017, 10-30</t>
  </si>
  <si>
    <t>16.08.2017, 10-31</t>
  </si>
  <si>
    <t>16.08.2017, 14-30</t>
  </si>
  <si>
    <t>17.08.2017, 13-34</t>
  </si>
  <si>
    <t>17.08.2017, 13-35</t>
  </si>
  <si>
    <t>24.08.2017, 13-10</t>
  </si>
  <si>
    <t>28.08.2017, 11-10</t>
  </si>
  <si>
    <t>28.08.2017, 15-35</t>
  </si>
  <si>
    <t>28.08.2017, 11-04</t>
  </si>
  <si>
    <t>28.08.2017, 11-05</t>
  </si>
  <si>
    <t>28.08.2017, 11-06</t>
  </si>
  <si>
    <t>28.08.2017, 11-07</t>
  </si>
  <si>
    <t>28.08.2017, 11-08</t>
  </si>
  <si>
    <t>28.08.2017, 11-09</t>
  </si>
  <si>
    <t>28.08.2017, 11-11</t>
  </si>
  <si>
    <t>29.08.2017,  15-37</t>
  </si>
  <si>
    <t>29.08.2017, 14-11</t>
  </si>
  <si>
    <t>04.09.2017, 11-00</t>
  </si>
  <si>
    <t>04.09.2017, 14-54</t>
  </si>
  <si>
    <t>07.09.2017, 15-32</t>
  </si>
  <si>
    <t>07.09.2017, 15-30</t>
  </si>
  <si>
    <t>12.09.2017, 16-12</t>
  </si>
  <si>
    <t>14.09.2017, 11-30</t>
  </si>
  <si>
    <t>13.09.2017, 14-30</t>
  </si>
  <si>
    <t>25.08.2017, 13-35</t>
  </si>
  <si>
    <t>21.09.2017, 16-02</t>
  </si>
  <si>
    <t>25.09.2017, 16-01</t>
  </si>
  <si>
    <t>2.10.2017, 16-50</t>
  </si>
  <si>
    <t>02.10.2017, 15-50</t>
  </si>
  <si>
    <t>28.09.2017, 14-59</t>
  </si>
  <si>
    <t>03.10.2017, 16-03</t>
  </si>
  <si>
    <t>п. Дубинино, ул. Пионеров- Катэка, 35</t>
  </si>
  <si>
    <t>16.08.2017,14-30</t>
  </si>
  <si>
    <t>р.п. Дубинино, ул. Дружбы 7</t>
  </si>
  <si>
    <t>16.08.2017,  14-30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</si>
</sst>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 applyProtection="1">
      <alignment horizontal="left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left" vertical="center" textRotation="90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textRotation="90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tabSelected="1" zoomScale="57" zoomScaleNormal="57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B99" sqref="B99"/>
    </sheetView>
  </sheetViews>
  <sheetFormatPr defaultRowHeight="15.75" x14ac:dyDescent="0.25"/>
  <cols>
    <col min="1" max="1" width="8.7109375" style="1" customWidth="1"/>
    <col min="2" max="2" width="55.7109375" style="7" customWidth="1"/>
    <col min="3" max="3" width="20" style="1" customWidth="1"/>
    <col min="4" max="4" width="16.7109375" style="16" customWidth="1"/>
    <col min="5" max="5" width="6.85546875" style="1" customWidth="1"/>
    <col min="6" max="6" width="9.85546875" style="2" customWidth="1"/>
    <col min="7" max="7" width="14.28515625" style="1" customWidth="1"/>
    <col min="8" max="8" width="4.85546875" style="2" customWidth="1"/>
    <col min="9" max="9" width="10" style="1" customWidth="1"/>
    <col min="10" max="10" width="4" style="2" customWidth="1"/>
    <col min="11" max="11" width="12.7109375" style="1" customWidth="1"/>
    <col min="12" max="12" width="13.140625" style="2" customWidth="1"/>
    <col min="13" max="13" width="17.5703125" style="1" customWidth="1"/>
    <col min="14" max="14" width="4" style="2" customWidth="1"/>
    <col min="15" max="15" width="8" style="6" customWidth="1"/>
    <col min="16" max="16" width="5" style="2" customWidth="1"/>
    <col min="17" max="17" width="15.42578125" style="1" customWidth="1"/>
    <col min="18" max="18" width="5" style="2" customWidth="1"/>
    <col min="19" max="19" width="9.140625" style="1" customWidth="1"/>
    <col min="20" max="20" width="4.7109375" style="2" customWidth="1"/>
    <col min="21" max="21" width="10.140625" style="1" customWidth="1"/>
    <col min="22" max="22" width="10.5703125" style="2" customWidth="1"/>
    <col min="23" max="23" width="11" style="1" customWidth="1"/>
    <col min="24" max="24" width="9.28515625" style="2" customWidth="1"/>
    <col min="25" max="25" width="10.28515625" style="1" customWidth="1"/>
    <col min="26" max="26" width="4.85546875" style="2" customWidth="1"/>
    <col min="27" max="27" width="7.42578125" style="1" customWidth="1"/>
    <col min="28" max="28" width="6.85546875" style="2" customWidth="1"/>
    <col min="29" max="29" width="21.85546875" style="2" customWidth="1"/>
    <col min="30" max="16384" width="9.140625" style="1"/>
  </cols>
  <sheetData>
    <row r="1" spans="1:29" ht="23.25" x14ac:dyDescent="0.25">
      <c r="B1" s="34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9" s="3" customFormat="1" ht="189" customHeight="1" x14ac:dyDescent="0.25">
      <c r="A2" s="5" t="s">
        <v>0</v>
      </c>
      <c r="B2" s="4" t="s">
        <v>1</v>
      </c>
      <c r="C2" s="5" t="s">
        <v>2</v>
      </c>
      <c r="D2" s="14" t="s">
        <v>24</v>
      </c>
      <c r="E2" s="8" t="s">
        <v>3</v>
      </c>
      <c r="F2" s="9" t="s">
        <v>4</v>
      </c>
      <c r="G2" s="10" t="s">
        <v>5</v>
      </c>
      <c r="H2" s="9" t="s">
        <v>4</v>
      </c>
      <c r="I2" s="10" t="s">
        <v>6</v>
      </c>
      <c r="J2" s="9" t="s">
        <v>4</v>
      </c>
      <c r="K2" s="10" t="s">
        <v>7</v>
      </c>
      <c r="L2" s="9" t="s">
        <v>4</v>
      </c>
      <c r="M2" s="10" t="s">
        <v>8</v>
      </c>
      <c r="N2" s="9" t="s">
        <v>4</v>
      </c>
      <c r="O2" s="11" t="s">
        <v>22</v>
      </c>
      <c r="P2" s="9" t="s">
        <v>4</v>
      </c>
      <c r="Q2" s="8" t="s">
        <v>9</v>
      </c>
      <c r="R2" s="9"/>
      <c r="S2" s="10" t="s">
        <v>10</v>
      </c>
      <c r="T2" s="9" t="s">
        <v>4</v>
      </c>
      <c r="U2" s="10" t="s">
        <v>11</v>
      </c>
      <c r="V2" s="9" t="s">
        <v>4</v>
      </c>
      <c r="W2" s="10" t="s">
        <v>12</v>
      </c>
      <c r="X2" s="9" t="s">
        <v>4</v>
      </c>
      <c r="Y2" s="10" t="s">
        <v>13</v>
      </c>
      <c r="Z2" s="12" t="s">
        <v>4</v>
      </c>
      <c r="AA2" s="10" t="s">
        <v>14</v>
      </c>
      <c r="AB2" s="12" t="s">
        <v>4</v>
      </c>
      <c r="AC2" s="13" t="s">
        <v>15</v>
      </c>
    </row>
    <row r="3" spans="1:29" ht="15.75" customHeight="1" x14ac:dyDescent="0.25">
      <c r="A3" s="5">
        <v>1</v>
      </c>
      <c r="B3" s="4">
        <v>2</v>
      </c>
      <c r="C3" s="5">
        <v>3</v>
      </c>
      <c r="D3" s="1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  <c r="Z3" s="5">
        <v>26</v>
      </c>
      <c r="AA3" s="5">
        <v>27</v>
      </c>
      <c r="AB3" s="5">
        <v>28</v>
      </c>
      <c r="AC3" s="5">
        <v>29</v>
      </c>
    </row>
    <row r="4" spans="1:29" ht="26.25" x14ac:dyDescent="0.25">
      <c r="A4" s="25">
        <v>1</v>
      </c>
      <c r="B4" s="36" t="s">
        <v>38</v>
      </c>
      <c r="C4" s="27">
        <v>42831</v>
      </c>
      <c r="D4" s="28">
        <v>1983</v>
      </c>
      <c r="E4" s="29">
        <f t="shared" ref="E4:E5" si="0">2017-D4</f>
        <v>34</v>
      </c>
      <c r="F4" s="35">
        <f t="shared" ref="F4:F5" si="1">IF(AND(E4&gt;=10,E4&lt;=15),1,IF(AND(E4&gt;=16,E4&lt;=25),3,IF(AND(E4&gt;=26,E4&lt;=35),5,IF(E4&gt;35,6))))</f>
        <v>5</v>
      </c>
      <c r="G4" s="25" t="s">
        <v>16</v>
      </c>
      <c r="H4" s="35">
        <f t="shared" ref="H4:H5" si="2">IF(G4="да",2,0)</f>
        <v>0</v>
      </c>
      <c r="I4" s="25" t="s">
        <v>17</v>
      </c>
      <c r="J4" s="35">
        <f t="shared" ref="J4:J5" si="3">IF(I4="да",2,1)</f>
        <v>2</v>
      </c>
      <c r="K4" s="25">
        <v>70.09</v>
      </c>
      <c r="L4" s="35">
        <f t="shared" ref="L4:L5" si="4">IF(AND(K4&gt;=0,K4&lt;=66.99),"откл.",IF(AND(K4&gt;=67,K4&lt;=69.99),5,IF(AND(K4&gt;=70,K4&lt;=79.99),6,IF(AND(K4&gt;=80,K4&lt;=89.99),7,IF(AND(K4&gt;=90,K4&lt;=99.9),8,9)))))</f>
        <v>6</v>
      </c>
      <c r="M4" s="25" t="s">
        <v>17</v>
      </c>
      <c r="N4" s="35">
        <f t="shared" ref="N4:N5" si="5">IF(M4="да",10,0)</f>
        <v>10</v>
      </c>
      <c r="O4" s="25" t="s">
        <v>17</v>
      </c>
      <c r="P4" s="35">
        <v>3</v>
      </c>
      <c r="Q4" s="25" t="s">
        <v>16</v>
      </c>
      <c r="R4" s="35">
        <f t="shared" ref="R4:R5" si="6">IF(Q4="да",3,0)</f>
        <v>0</v>
      </c>
      <c r="S4" s="25">
        <v>126</v>
      </c>
      <c r="T4" s="35">
        <f t="shared" ref="T4:T5" si="7">IF(AND(S4&gt;0,S4&lt;=50),2,IF(AND(S4&gt;=51,S4&lt;=100),3,IF(AND(S4&gt;=101,S4&lt;=150),4,IF(AND(S4&lt;=200,S4&gt;=151),5,7))))</f>
        <v>4</v>
      </c>
      <c r="U4" s="25">
        <v>2</v>
      </c>
      <c r="V4" s="35">
        <f t="shared" ref="V4:V5" si="8">IF(AND(U4&gt;=2,U4&lt;=3),0,IF(AND(U4&gt;3,U4&lt;=5),3,IF(AND(U4&gt;5),5)))</f>
        <v>0</v>
      </c>
      <c r="W4" s="25">
        <v>20</v>
      </c>
      <c r="X4" s="35">
        <f t="shared" ref="X4:X5" si="9">IF((W4=20),0,IF(AND(W4&gt;20,W4&lt;=30),1,IF(AND(W4&gt;30),3)))</f>
        <v>0</v>
      </c>
      <c r="Y4" s="25">
        <v>0</v>
      </c>
      <c r="Z4" s="35">
        <f t="shared" ref="Z4:Z9" si="10">ROUND(Y4,0)</f>
        <v>0</v>
      </c>
      <c r="AA4" s="25">
        <v>97.9</v>
      </c>
      <c r="AB4" s="35">
        <f t="shared" ref="AB4:AB5" si="11">IF(AND(AA4=94.5),0,IF(AND(AA4=94.6),1,IF(AND(AA4=94.7),2,IF(AND(AA4&gt;=94.8),3,"откл."))))</f>
        <v>3</v>
      </c>
      <c r="AC4" s="37">
        <f t="shared" ref="AC4:AC5" si="12">F4+H4+J4+L4+N4+P4+R4+T4+V4+X4+Z4+AB4</f>
        <v>33</v>
      </c>
    </row>
    <row r="5" spans="1:29" ht="26.25" x14ac:dyDescent="0.25">
      <c r="A5" s="25">
        <v>2</v>
      </c>
      <c r="B5" s="36" t="s">
        <v>39</v>
      </c>
      <c r="C5" s="27">
        <v>42831</v>
      </c>
      <c r="D5" s="28">
        <v>1983</v>
      </c>
      <c r="E5" s="29">
        <f t="shared" si="0"/>
        <v>34</v>
      </c>
      <c r="F5" s="35">
        <f t="shared" si="1"/>
        <v>5</v>
      </c>
      <c r="G5" s="25" t="s">
        <v>16</v>
      </c>
      <c r="H5" s="35">
        <f t="shared" si="2"/>
        <v>0</v>
      </c>
      <c r="I5" s="25" t="s">
        <v>17</v>
      </c>
      <c r="J5" s="35">
        <f t="shared" si="3"/>
        <v>2</v>
      </c>
      <c r="K5" s="25">
        <v>71.78</v>
      </c>
      <c r="L5" s="35">
        <f t="shared" si="4"/>
        <v>6</v>
      </c>
      <c r="M5" s="25" t="s">
        <v>17</v>
      </c>
      <c r="N5" s="35">
        <f t="shared" si="5"/>
        <v>10</v>
      </c>
      <c r="O5" s="25" t="s">
        <v>17</v>
      </c>
      <c r="P5" s="35">
        <v>3</v>
      </c>
      <c r="Q5" s="25" t="s">
        <v>16</v>
      </c>
      <c r="R5" s="35">
        <f t="shared" si="6"/>
        <v>0</v>
      </c>
      <c r="S5" s="25">
        <v>124</v>
      </c>
      <c r="T5" s="35">
        <f t="shared" si="7"/>
        <v>4</v>
      </c>
      <c r="U5" s="25">
        <v>2</v>
      </c>
      <c r="V5" s="35">
        <f t="shared" si="8"/>
        <v>0</v>
      </c>
      <c r="W5" s="25">
        <v>20</v>
      </c>
      <c r="X5" s="35">
        <f t="shared" si="9"/>
        <v>0</v>
      </c>
      <c r="Y5" s="25">
        <v>0</v>
      </c>
      <c r="Z5" s="35">
        <f t="shared" si="10"/>
        <v>0</v>
      </c>
      <c r="AA5" s="25">
        <v>96.4</v>
      </c>
      <c r="AB5" s="35">
        <f t="shared" si="11"/>
        <v>3</v>
      </c>
      <c r="AC5" s="37">
        <f t="shared" si="12"/>
        <v>33</v>
      </c>
    </row>
    <row r="6" spans="1:29" ht="31.5" customHeight="1" x14ac:dyDescent="0.25">
      <c r="A6" s="25">
        <v>3</v>
      </c>
      <c r="B6" s="36" t="s">
        <v>18</v>
      </c>
      <c r="C6" s="27">
        <v>42797</v>
      </c>
      <c r="D6" s="28">
        <v>1986</v>
      </c>
      <c r="E6" s="29">
        <f>2017-D6</f>
        <v>31</v>
      </c>
      <c r="F6" s="35">
        <f>IF(AND(E6&gt;=10,E6&lt;=15),1,IF(AND(E6&gt;=16,E6&lt;=25),3,IF(AND(E6&gt;=26,E6&lt;=35),5,IF(E6&gt;35,6))))</f>
        <v>5</v>
      </c>
      <c r="G6" s="35" t="s">
        <v>16</v>
      </c>
      <c r="H6" s="35">
        <f t="shared" ref="H6:H9" si="13">IF(G6="да",2,0)</f>
        <v>0</v>
      </c>
      <c r="I6" s="35" t="s">
        <v>17</v>
      </c>
      <c r="J6" s="35">
        <f t="shared" ref="J6:J9" si="14">IF(I6="да",2,1)</f>
        <v>2</v>
      </c>
      <c r="K6" s="35">
        <v>67.55</v>
      </c>
      <c r="L6" s="35">
        <f>IF(AND(K6&gt;=0,K6&lt;=66.99),"откл.",IF(AND(K6&gt;=67,K6&lt;=69.99),5,IF(AND(K6&gt;=70,K6&lt;=79.99),6,IF(AND(K6&gt;=80,K6&lt;=89.99),7,IF(AND(K6&gt;=90,K6&lt;=99.9),8,9)))))</f>
        <v>5</v>
      </c>
      <c r="M6" s="35" t="s">
        <v>17</v>
      </c>
      <c r="N6" s="35">
        <f t="shared" ref="N6:N9" si="15">IF(M6="да",10,0)</f>
        <v>10</v>
      </c>
      <c r="O6" s="35" t="s">
        <v>17</v>
      </c>
      <c r="P6" s="35">
        <f>IF(O6="да",3,2)</f>
        <v>3</v>
      </c>
      <c r="Q6" s="35" t="s">
        <v>16</v>
      </c>
      <c r="R6" s="35">
        <f t="shared" ref="R6:R9" si="16">IF(Q6="да",3,0)</f>
        <v>0</v>
      </c>
      <c r="S6" s="35">
        <v>89</v>
      </c>
      <c r="T6" s="35">
        <f t="shared" ref="T6:T9" si="17">IF(AND(S6&gt;0,S6&lt;=50),2,IF(AND(S6&gt;=51,S6&lt;=100),3,IF(AND(S6&gt;=101,S6&lt;=150),4,IF(AND(S6&lt;=200,S6&gt;=151),5,7))))</f>
        <v>3</v>
      </c>
      <c r="U6" s="35">
        <v>2</v>
      </c>
      <c r="V6" s="35">
        <f t="shared" ref="V6:V9" si="18">IF(AND(U6&gt;=2,U6&lt;=3),0,IF(AND(U6&gt;3,U6&lt;=5),3,IF(AND(U6&gt;5),5)))</f>
        <v>0</v>
      </c>
      <c r="W6" s="35">
        <v>20</v>
      </c>
      <c r="X6" s="35">
        <f t="shared" ref="X6:X9" si="19">IF((W6=20),0,IF(AND(W6&gt;20,W6&lt;=30),1,IF(AND(W6&gt;30),3)))</f>
        <v>0</v>
      </c>
      <c r="Y6" s="35">
        <f>ROUND(X6,0)</f>
        <v>0</v>
      </c>
      <c r="Z6" s="35">
        <f t="shared" si="10"/>
        <v>0</v>
      </c>
      <c r="AA6" s="35">
        <v>94.7</v>
      </c>
      <c r="AB6" s="35">
        <f t="shared" ref="AB6:AB9" si="20">IF(AND(AA6=94.5),0,IF(AND(AA6=94.6),1,IF(AND(AA6=94.7),2,IF(AND(AA6&gt;=94.8),3,"откл."))))</f>
        <v>2</v>
      </c>
      <c r="AC6" s="37">
        <f>F6+H6+J6+L6+N6+P6+R6+T6+V6+X6+Z6+AB6</f>
        <v>30</v>
      </c>
    </row>
    <row r="7" spans="1:29" ht="26.25" x14ac:dyDescent="0.25">
      <c r="A7" s="25">
        <v>4</v>
      </c>
      <c r="B7" s="36" t="s">
        <v>19</v>
      </c>
      <c r="C7" s="27">
        <v>42793</v>
      </c>
      <c r="D7" s="28">
        <v>1992</v>
      </c>
      <c r="E7" s="29">
        <f t="shared" ref="E7:E9" si="21">2017-D7</f>
        <v>25</v>
      </c>
      <c r="F7" s="35">
        <f t="shared" ref="F7:F9" si="22">IF(AND(E7&gt;=10,E7&lt;=15),1,IF(AND(E7&gt;=16,E7&lt;=25),3,IF(AND(E7&gt;=26,E7&lt;=35),5,IF(E7&gt;35,6))))</f>
        <v>3</v>
      </c>
      <c r="G7" s="25" t="s">
        <v>16</v>
      </c>
      <c r="H7" s="35">
        <f t="shared" si="13"/>
        <v>0</v>
      </c>
      <c r="I7" s="25" t="s">
        <v>17</v>
      </c>
      <c r="J7" s="35">
        <f t="shared" si="14"/>
        <v>2</v>
      </c>
      <c r="K7" s="25">
        <v>69.099999999999994</v>
      </c>
      <c r="L7" s="35">
        <f t="shared" ref="L7:L9" si="23">IF(AND(K7&gt;=0,K7&lt;=66.99),"откл.",IF(AND(K7&gt;=67,K7&lt;=69.99),5,IF(AND(K7&gt;=70,K7&lt;=79.99),6,IF(AND(K7&gt;=80,K7&lt;=89.99),7,IF(AND(K7&gt;=90,K7&lt;=99.9),8,9)))))</f>
        <v>5</v>
      </c>
      <c r="M7" s="25" t="s">
        <v>17</v>
      </c>
      <c r="N7" s="35">
        <f t="shared" si="15"/>
        <v>10</v>
      </c>
      <c r="O7" s="25" t="s">
        <v>17</v>
      </c>
      <c r="P7" s="35">
        <f>IF(O7="да",3,2)</f>
        <v>3</v>
      </c>
      <c r="Q7" s="25" t="s">
        <v>16</v>
      </c>
      <c r="R7" s="35">
        <f t="shared" si="16"/>
        <v>0</v>
      </c>
      <c r="S7" s="25">
        <v>60</v>
      </c>
      <c r="T7" s="35">
        <f t="shared" si="17"/>
        <v>3</v>
      </c>
      <c r="U7" s="25">
        <v>2</v>
      </c>
      <c r="V7" s="35">
        <f t="shared" si="18"/>
        <v>0</v>
      </c>
      <c r="W7" s="25">
        <v>20</v>
      </c>
      <c r="X7" s="35">
        <f t="shared" si="19"/>
        <v>0</v>
      </c>
      <c r="Y7" s="25">
        <v>0</v>
      </c>
      <c r="Z7" s="35">
        <f t="shared" si="10"/>
        <v>0</v>
      </c>
      <c r="AA7" s="25">
        <v>100</v>
      </c>
      <c r="AB7" s="35">
        <f t="shared" si="20"/>
        <v>3</v>
      </c>
      <c r="AC7" s="37">
        <f t="shared" ref="AC7:AC9" si="24">F7+H7+J7+L7+N7+P7+R7+T7+V7+X7+Z7+AB7</f>
        <v>29</v>
      </c>
    </row>
    <row r="8" spans="1:29" ht="26.25" x14ac:dyDescent="0.25">
      <c r="A8" s="25">
        <v>5</v>
      </c>
      <c r="B8" s="36" t="s">
        <v>20</v>
      </c>
      <c r="C8" s="27">
        <v>42758</v>
      </c>
      <c r="D8" s="28">
        <v>1999</v>
      </c>
      <c r="E8" s="29">
        <f t="shared" si="21"/>
        <v>18</v>
      </c>
      <c r="F8" s="35">
        <f t="shared" si="22"/>
        <v>3</v>
      </c>
      <c r="G8" s="25" t="s">
        <v>16</v>
      </c>
      <c r="H8" s="35">
        <f t="shared" si="13"/>
        <v>0</v>
      </c>
      <c r="I8" s="25" t="s">
        <v>17</v>
      </c>
      <c r="J8" s="35">
        <f t="shared" si="14"/>
        <v>2</v>
      </c>
      <c r="K8" s="25">
        <v>69.87</v>
      </c>
      <c r="L8" s="35">
        <f t="shared" si="23"/>
        <v>5</v>
      </c>
      <c r="M8" s="25" t="s">
        <v>17</v>
      </c>
      <c r="N8" s="35">
        <f t="shared" si="15"/>
        <v>10</v>
      </c>
      <c r="O8" s="25" t="s">
        <v>17</v>
      </c>
      <c r="P8" s="35">
        <f>IF(O8="да",3,2)</f>
        <v>3</v>
      </c>
      <c r="Q8" s="25" t="s">
        <v>16</v>
      </c>
      <c r="R8" s="35">
        <f t="shared" si="16"/>
        <v>0</v>
      </c>
      <c r="S8" s="25">
        <v>18</v>
      </c>
      <c r="T8" s="35">
        <f t="shared" si="17"/>
        <v>2</v>
      </c>
      <c r="U8" s="25">
        <v>2</v>
      </c>
      <c r="V8" s="35">
        <f t="shared" si="18"/>
        <v>0</v>
      </c>
      <c r="W8" s="25">
        <v>20</v>
      </c>
      <c r="X8" s="35">
        <f t="shared" si="19"/>
        <v>0</v>
      </c>
      <c r="Y8" s="25">
        <v>0</v>
      </c>
      <c r="Z8" s="35">
        <f t="shared" si="10"/>
        <v>0</v>
      </c>
      <c r="AA8" s="25">
        <v>99.8</v>
      </c>
      <c r="AB8" s="35">
        <f t="shared" si="20"/>
        <v>3</v>
      </c>
      <c r="AC8" s="37">
        <f t="shared" si="24"/>
        <v>28</v>
      </c>
    </row>
    <row r="9" spans="1:29" ht="26.25" x14ac:dyDescent="0.25">
      <c r="A9" s="25">
        <v>6</v>
      </c>
      <c r="B9" s="36" t="s">
        <v>21</v>
      </c>
      <c r="C9" s="27">
        <v>42794</v>
      </c>
      <c r="D9" s="28">
        <v>1990</v>
      </c>
      <c r="E9" s="29">
        <f t="shared" si="21"/>
        <v>27</v>
      </c>
      <c r="F9" s="35">
        <f t="shared" si="22"/>
        <v>5</v>
      </c>
      <c r="G9" s="25" t="s">
        <v>16</v>
      </c>
      <c r="H9" s="35">
        <f t="shared" si="13"/>
        <v>0</v>
      </c>
      <c r="I9" s="25" t="s">
        <v>16</v>
      </c>
      <c r="J9" s="35">
        <f t="shared" si="14"/>
        <v>1</v>
      </c>
      <c r="K9" s="25">
        <v>71.8</v>
      </c>
      <c r="L9" s="35">
        <f t="shared" si="23"/>
        <v>6</v>
      </c>
      <c r="M9" s="25" t="s">
        <v>17</v>
      </c>
      <c r="N9" s="35">
        <f t="shared" si="15"/>
        <v>10</v>
      </c>
      <c r="O9" s="25" t="s">
        <v>16</v>
      </c>
      <c r="P9" s="35">
        <v>0</v>
      </c>
      <c r="Q9" s="25" t="s">
        <v>16</v>
      </c>
      <c r="R9" s="35">
        <f t="shared" si="16"/>
        <v>0</v>
      </c>
      <c r="S9" s="25">
        <v>63</v>
      </c>
      <c r="T9" s="35">
        <f t="shared" si="17"/>
        <v>3</v>
      </c>
      <c r="U9" s="25">
        <v>2</v>
      </c>
      <c r="V9" s="35">
        <f t="shared" si="18"/>
        <v>0</v>
      </c>
      <c r="W9" s="25">
        <v>20</v>
      </c>
      <c r="X9" s="35">
        <f t="shared" si="19"/>
        <v>0</v>
      </c>
      <c r="Y9" s="25">
        <v>0</v>
      </c>
      <c r="Z9" s="35">
        <f t="shared" si="10"/>
        <v>0</v>
      </c>
      <c r="AA9" s="25">
        <v>98.9</v>
      </c>
      <c r="AB9" s="35">
        <f t="shared" si="20"/>
        <v>3</v>
      </c>
      <c r="AC9" s="37">
        <f t="shared" si="24"/>
        <v>28</v>
      </c>
    </row>
    <row r="10" spans="1:29" s="6" customFormat="1" ht="26.25" x14ac:dyDescent="0.25">
      <c r="A10" s="25">
        <v>7</v>
      </c>
      <c r="B10" s="26" t="s">
        <v>87</v>
      </c>
      <c r="C10" s="25" t="s">
        <v>90</v>
      </c>
      <c r="D10" s="23">
        <v>1991</v>
      </c>
      <c r="E10" s="24">
        <f t="shared" ref="E10:E47" si="25">2017-D10</f>
        <v>26</v>
      </c>
      <c r="F10" s="38">
        <f t="shared" ref="F10:F47" si="26">IF(AND(E10&gt;=10,E10&lt;=15),1,IF(AND(E10&gt;=16,E10&lt;=25),3,IF(AND(E10&gt;=26,E10&lt;=35),5,IF(E10&gt;35,6))))</f>
        <v>5</v>
      </c>
      <c r="G10" s="21" t="s">
        <v>16</v>
      </c>
      <c r="H10" s="38">
        <f t="shared" ref="H10:H47" si="27">IF(G10="да",2,0)</f>
        <v>0</v>
      </c>
      <c r="I10" s="21" t="s">
        <v>16</v>
      </c>
      <c r="J10" s="38">
        <f t="shared" ref="J10:J47" si="28">IF(I10="да",2,1)</f>
        <v>1</v>
      </c>
      <c r="K10" s="21">
        <v>91.11</v>
      </c>
      <c r="L10" s="38">
        <f t="shared" ref="L10:L47" si="29">IF(AND(K10&gt;=0,K10&lt;=66.99),"откл.",IF(AND(K10&gt;=67,K10&lt;=69.99),5,IF(AND(K10&gt;=70,K10&lt;=79.99),6,IF(AND(K10&gt;=80,K10&lt;=89.99),7,IF(AND(K10&gt;=90,K10&lt;=99.9),8,9)))))</f>
        <v>8</v>
      </c>
      <c r="M10" s="21" t="s">
        <v>17</v>
      </c>
      <c r="N10" s="38">
        <f t="shared" ref="N10:N47" si="30">IF(M10="да",10,0)</f>
        <v>10</v>
      </c>
      <c r="O10" s="21" t="s">
        <v>17</v>
      </c>
      <c r="P10" s="38">
        <f t="shared" ref="P10:P47" si="31">IF(O10="да",3,2)</f>
        <v>3</v>
      </c>
      <c r="Q10" s="21" t="s">
        <v>16</v>
      </c>
      <c r="R10" s="38">
        <f t="shared" ref="R10:R47" si="32">IF(Q10="да",3,0)</f>
        <v>0</v>
      </c>
      <c r="S10" s="21">
        <v>120</v>
      </c>
      <c r="T10" s="38">
        <f t="shared" ref="T10:T47" si="33">IF(AND(S10&gt;0,S10&lt;=50),2,IF(AND(S10&gt;=51,S10&lt;=100),3,IF(AND(S10&gt;=101,S10&lt;=150),4,IF(AND(S10&lt;=200,S10&gt;=151),5,7))))</f>
        <v>4</v>
      </c>
      <c r="U10" s="21">
        <v>2</v>
      </c>
      <c r="V10" s="38">
        <f t="shared" ref="V10:V47" si="34">IF(AND(U10&gt;=2,U10&lt;=3),0,IF(AND(U10&gt;3,U10&lt;=5),3,IF(AND(U10&gt;5),5)))</f>
        <v>0</v>
      </c>
      <c r="W10" s="21">
        <v>20</v>
      </c>
      <c r="X10" s="38">
        <v>0</v>
      </c>
      <c r="Y10" s="21">
        <v>0</v>
      </c>
      <c r="Z10" s="21">
        <v>0</v>
      </c>
      <c r="AA10" s="21">
        <v>100</v>
      </c>
      <c r="AB10" s="38">
        <f t="shared" ref="AB10:AB47" si="35">IF(AND(AA10=97.7),0,IF(AND(AA10=97.8),1,IF(AND(AA10=97.9),2,IF(AND(AA10&gt;=98),3,"откл."))))</f>
        <v>3</v>
      </c>
      <c r="AC10" s="39">
        <f t="shared" ref="AC10:AC47" si="36">F10+H10+J10+L10+N10+P10+R10+T10+V10+X10+Z10+AB10</f>
        <v>34</v>
      </c>
    </row>
    <row r="11" spans="1:29" s="19" customFormat="1" ht="26.25" x14ac:dyDescent="0.25">
      <c r="A11" s="25">
        <v>8</v>
      </c>
      <c r="B11" s="26" t="s">
        <v>66</v>
      </c>
      <c r="C11" s="27" t="s">
        <v>98</v>
      </c>
      <c r="D11" s="23">
        <v>1985</v>
      </c>
      <c r="E11" s="24">
        <f t="shared" si="25"/>
        <v>32</v>
      </c>
      <c r="F11" s="38">
        <f t="shared" si="26"/>
        <v>5</v>
      </c>
      <c r="G11" s="21" t="s">
        <v>16</v>
      </c>
      <c r="H11" s="38">
        <f t="shared" si="27"/>
        <v>0</v>
      </c>
      <c r="I11" s="21" t="s">
        <v>17</v>
      </c>
      <c r="J11" s="38">
        <f t="shared" si="28"/>
        <v>2</v>
      </c>
      <c r="K11" s="21">
        <v>93.44</v>
      </c>
      <c r="L11" s="38">
        <f t="shared" si="29"/>
        <v>8</v>
      </c>
      <c r="M11" s="21" t="s">
        <v>17</v>
      </c>
      <c r="N11" s="38">
        <f t="shared" si="30"/>
        <v>10</v>
      </c>
      <c r="O11" s="21" t="s">
        <v>17</v>
      </c>
      <c r="P11" s="38">
        <f t="shared" si="31"/>
        <v>3</v>
      </c>
      <c r="Q11" s="21" t="s">
        <v>16</v>
      </c>
      <c r="R11" s="38">
        <f t="shared" si="32"/>
        <v>0</v>
      </c>
      <c r="S11" s="21">
        <v>55</v>
      </c>
      <c r="T11" s="38">
        <f t="shared" si="33"/>
        <v>3</v>
      </c>
      <c r="U11" s="21">
        <v>2</v>
      </c>
      <c r="V11" s="38">
        <f t="shared" si="34"/>
        <v>0</v>
      </c>
      <c r="W11" s="21">
        <v>20</v>
      </c>
      <c r="X11" s="38">
        <v>0</v>
      </c>
      <c r="Y11" s="21">
        <v>0</v>
      </c>
      <c r="Z11" s="21">
        <v>0</v>
      </c>
      <c r="AA11" s="21">
        <v>98</v>
      </c>
      <c r="AB11" s="38">
        <f t="shared" si="35"/>
        <v>3</v>
      </c>
      <c r="AC11" s="39">
        <f t="shared" si="36"/>
        <v>34</v>
      </c>
    </row>
    <row r="12" spans="1:29" s="6" customFormat="1" ht="24" customHeight="1" x14ac:dyDescent="0.25">
      <c r="A12" s="25">
        <v>9</v>
      </c>
      <c r="B12" s="26" t="s">
        <v>49</v>
      </c>
      <c r="C12" s="27" t="s">
        <v>106</v>
      </c>
      <c r="D12" s="23">
        <v>1992</v>
      </c>
      <c r="E12" s="24">
        <f t="shared" si="25"/>
        <v>25</v>
      </c>
      <c r="F12" s="38">
        <f t="shared" si="26"/>
        <v>3</v>
      </c>
      <c r="G12" s="21" t="s">
        <v>16</v>
      </c>
      <c r="H12" s="38">
        <f t="shared" si="27"/>
        <v>0</v>
      </c>
      <c r="I12" s="21" t="s">
        <v>17</v>
      </c>
      <c r="J12" s="38">
        <f t="shared" si="28"/>
        <v>2</v>
      </c>
      <c r="K12" s="21">
        <v>73.27</v>
      </c>
      <c r="L12" s="38">
        <f t="shared" si="29"/>
        <v>6</v>
      </c>
      <c r="M12" s="21" t="s">
        <v>17</v>
      </c>
      <c r="N12" s="38">
        <f t="shared" si="30"/>
        <v>10</v>
      </c>
      <c r="O12" s="21" t="s">
        <v>17</v>
      </c>
      <c r="P12" s="38">
        <f t="shared" si="31"/>
        <v>3</v>
      </c>
      <c r="Q12" s="21" t="s">
        <v>16</v>
      </c>
      <c r="R12" s="38">
        <f t="shared" si="32"/>
        <v>0</v>
      </c>
      <c r="S12" s="21">
        <v>252</v>
      </c>
      <c r="T12" s="38">
        <f t="shared" si="33"/>
        <v>7</v>
      </c>
      <c r="U12" s="21">
        <v>2</v>
      </c>
      <c r="V12" s="38">
        <f t="shared" si="34"/>
        <v>0</v>
      </c>
      <c r="W12" s="21">
        <v>20</v>
      </c>
      <c r="X12" s="38">
        <v>0</v>
      </c>
      <c r="Y12" s="21">
        <v>0</v>
      </c>
      <c r="Z12" s="21">
        <v>0</v>
      </c>
      <c r="AA12" s="21">
        <v>98.9</v>
      </c>
      <c r="AB12" s="38">
        <f t="shared" si="35"/>
        <v>3</v>
      </c>
      <c r="AC12" s="39">
        <f t="shared" si="36"/>
        <v>34</v>
      </c>
    </row>
    <row r="13" spans="1:29" s="20" customFormat="1" ht="34.5" customHeight="1" x14ac:dyDescent="0.25">
      <c r="A13" s="25">
        <v>10</v>
      </c>
      <c r="B13" s="26" t="s">
        <v>25</v>
      </c>
      <c r="C13" s="27" t="s">
        <v>89</v>
      </c>
      <c r="D13" s="23">
        <v>1981</v>
      </c>
      <c r="E13" s="24">
        <f t="shared" si="25"/>
        <v>36</v>
      </c>
      <c r="F13" s="38">
        <f t="shared" si="26"/>
        <v>6</v>
      </c>
      <c r="G13" s="21" t="s">
        <v>16</v>
      </c>
      <c r="H13" s="38">
        <f t="shared" si="27"/>
        <v>0</v>
      </c>
      <c r="I13" s="21" t="s">
        <v>17</v>
      </c>
      <c r="J13" s="38">
        <f t="shared" si="28"/>
        <v>2</v>
      </c>
      <c r="K13" s="21">
        <v>78.599999999999994</v>
      </c>
      <c r="L13" s="38">
        <f t="shared" si="29"/>
        <v>6</v>
      </c>
      <c r="M13" s="21" t="s">
        <v>17</v>
      </c>
      <c r="N13" s="38">
        <f t="shared" si="30"/>
        <v>10</v>
      </c>
      <c r="O13" s="21" t="s">
        <v>17</v>
      </c>
      <c r="P13" s="38">
        <f t="shared" si="31"/>
        <v>3</v>
      </c>
      <c r="Q13" s="21" t="s">
        <v>16</v>
      </c>
      <c r="R13" s="38">
        <f t="shared" si="32"/>
        <v>0</v>
      </c>
      <c r="S13" s="21">
        <v>70</v>
      </c>
      <c r="T13" s="38">
        <f t="shared" si="33"/>
        <v>3</v>
      </c>
      <c r="U13" s="21">
        <v>2</v>
      </c>
      <c r="V13" s="38">
        <f t="shared" si="34"/>
        <v>0</v>
      </c>
      <c r="W13" s="21">
        <v>20</v>
      </c>
      <c r="X13" s="38">
        <v>0</v>
      </c>
      <c r="Y13" s="21">
        <v>0</v>
      </c>
      <c r="Z13" s="21">
        <v>0</v>
      </c>
      <c r="AA13" s="21">
        <v>100</v>
      </c>
      <c r="AB13" s="38">
        <f t="shared" si="35"/>
        <v>3</v>
      </c>
      <c r="AC13" s="39">
        <f t="shared" si="36"/>
        <v>33</v>
      </c>
    </row>
    <row r="14" spans="1:29" s="6" customFormat="1" ht="32.25" customHeight="1" x14ac:dyDescent="0.25">
      <c r="A14" s="25">
        <v>11</v>
      </c>
      <c r="B14" s="26" t="s">
        <v>121</v>
      </c>
      <c r="C14" s="27" t="s">
        <v>122</v>
      </c>
      <c r="D14" s="23">
        <v>1985</v>
      </c>
      <c r="E14" s="24">
        <f t="shared" si="25"/>
        <v>32</v>
      </c>
      <c r="F14" s="38">
        <f t="shared" si="26"/>
        <v>5</v>
      </c>
      <c r="G14" s="21" t="s">
        <v>16</v>
      </c>
      <c r="H14" s="38">
        <f t="shared" si="27"/>
        <v>0</v>
      </c>
      <c r="I14" s="21" t="s">
        <v>16</v>
      </c>
      <c r="J14" s="38">
        <f t="shared" si="28"/>
        <v>1</v>
      </c>
      <c r="K14" s="21">
        <v>91.27</v>
      </c>
      <c r="L14" s="38">
        <f t="shared" si="29"/>
        <v>8</v>
      </c>
      <c r="M14" s="21" t="s">
        <v>17</v>
      </c>
      <c r="N14" s="38">
        <f t="shared" si="30"/>
        <v>10</v>
      </c>
      <c r="O14" s="21" t="s">
        <v>17</v>
      </c>
      <c r="P14" s="38">
        <f t="shared" si="31"/>
        <v>3</v>
      </c>
      <c r="Q14" s="21" t="s">
        <v>16</v>
      </c>
      <c r="R14" s="38">
        <f t="shared" si="32"/>
        <v>0</v>
      </c>
      <c r="S14" s="21">
        <v>90</v>
      </c>
      <c r="T14" s="38">
        <f t="shared" si="33"/>
        <v>3</v>
      </c>
      <c r="U14" s="21">
        <v>2</v>
      </c>
      <c r="V14" s="38">
        <f t="shared" si="34"/>
        <v>0</v>
      </c>
      <c r="W14" s="21">
        <v>20</v>
      </c>
      <c r="X14" s="38">
        <v>0</v>
      </c>
      <c r="Y14" s="21">
        <v>0</v>
      </c>
      <c r="Z14" s="21">
        <v>0</v>
      </c>
      <c r="AA14" s="21">
        <v>98.75</v>
      </c>
      <c r="AB14" s="38">
        <f t="shared" si="35"/>
        <v>3</v>
      </c>
      <c r="AC14" s="39">
        <f t="shared" si="36"/>
        <v>33</v>
      </c>
    </row>
    <row r="15" spans="1:29" s="19" customFormat="1" ht="56.25" customHeight="1" x14ac:dyDescent="0.25">
      <c r="A15" s="25">
        <v>12</v>
      </c>
      <c r="B15" s="26" t="s">
        <v>75</v>
      </c>
      <c r="C15" s="25" t="s">
        <v>90</v>
      </c>
      <c r="D15" s="23">
        <v>1987</v>
      </c>
      <c r="E15" s="24">
        <f t="shared" si="25"/>
        <v>30</v>
      </c>
      <c r="F15" s="38">
        <f t="shared" si="26"/>
        <v>5</v>
      </c>
      <c r="G15" s="21" t="s">
        <v>16</v>
      </c>
      <c r="H15" s="38">
        <f t="shared" si="27"/>
        <v>0</v>
      </c>
      <c r="I15" s="21" t="s">
        <v>16</v>
      </c>
      <c r="J15" s="38">
        <f t="shared" si="28"/>
        <v>1</v>
      </c>
      <c r="K15" s="21">
        <v>91.92</v>
      </c>
      <c r="L15" s="38">
        <f t="shared" si="29"/>
        <v>8</v>
      </c>
      <c r="M15" s="21" t="s">
        <v>17</v>
      </c>
      <c r="N15" s="38">
        <f t="shared" si="30"/>
        <v>10</v>
      </c>
      <c r="O15" s="21" t="s">
        <v>17</v>
      </c>
      <c r="P15" s="38">
        <f t="shared" si="31"/>
        <v>3</v>
      </c>
      <c r="Q15" s="21" t="s">
        <v>16</v>
      </c>
      <c r="R15" s="38">
        <f t="shared" si="32"/>
        <v>0</v>
      </c>
      <c r="S15" s="21">
        <v>87</v>
      </c>
      <c r="T15" s="38">
        <f t="shared" si="33"/>
        <v>3</v>
      </c>
      <c r="U15" s="21">
        <v>2</v>
      </c>
      <c r="V15" s="38">
        <f t="shared" si="34"/>
        <v>0</v>
      </c>
      <c r="W15" s="21">
        <v>20</v>
      </c>
      <c r="X15" s="38">
        <v>0</v>
      </c>
      <c r="Y15" s="21">
        <v>0</v>
      </c>
      <c r="Z15" s="21">
        <v>0</v>
      </c>
      <c r="AA15" s="21">
        <v>98.2</v>
      </c>
      <c r="AB15" s="38">
        <f t="shared" si="35"/>
        <v>3</v>
      </c>
      <c r="AC15" s="39">
        <f t="shared" si="36"/>
        <v>33</v>
      </c>
    </row>
    <row r="16" spans="1:29" s="6" customFormat="1" ht="32.25" customHeight="1" x14ac:dyDescent="0.25">
      <c r="A16" s="25">
        <v>13</v>
      </c>
      <c r="B16" s="26" t="s">
        <v>67</v>
      </c>
      <c r="C16" s="27" t="s">
        <v>99</v>
      </c>
      <c r="D16" s="23">
        <v>1984</v>
      </c>
      <c r="E16" s="24">
        <f t="shared" si="25"/>
        <v>33</v>
      </c>
      <c r="F16" s="38">
        <f t="shared" si="26"/>
        <v>5</v>
      </c>
      <c r="G16" s="21" t="s">
        <v>16</v>
      </c>
      <c r="H16" s="38">
        <f t="shared" si="27"/>
        <v>0</v>
      </c>
      <c r="I16" s="21" t="s">
        <v>17</v>
      </c>
      <c r="J16" s="38">
        <f t="shared" si="28"/>
        <v>2</v>
      </c>
      <c r="K16" s="21">
        <v>92.96</v>
      </c>
      <c r="L16" s="38">
        <f t="shared" si="29"/>
        <v>8</v>
      </c>
      <c r="M16" s="21" t="s">
        <v>17</v>
      </c>
      <c r="N16" s="38">
        <f t="shared" si="30"/>
        <v>10</v>
      </c>
      <c r="O16" s="21" t="s">
        <v>17</v>
      </c>
      <c r="P16" s="38">
        <f t="shared" si="31"/>
        <v>3</v>
      </c>
      <c r="Q16" s="21" t="s">
        <v>16</v>
      </c>
      <c r="R16" s="38">
        <f t="shared" si="32"/>
        <v>0</v>
      </c>
      <c r="S16" s="21">
        <v>50</v>
      </c>
      <c r="T16" s="38">
        <f t="shared" si="33"/>
        <v>2</v>
      </c>
      <c r="U16" s="21">
        <v>2</v>
      </c>
      <c r="V16" s="38">
        <f t="shared" si="34"/>
        <v>0</v>
      </c>
      <c r="W16" s="21">
        <v>20</v>
      </c>
      <c r="X16" s="38">
        <v>0</v>
      </c>
      <c r="Y16" s="21">
        <v>0</v>
      </c>
      <c r="Z16" s="21">
        <v>0</v>
      </c>
      <c r="AA16" s="21">
        <v>98</v>
      </c>
      <c r="AB16" s="38">
        <f t="shared" si="35"/>
        <v>3</v>
      </c>
      <c r="AC16" s="39">
        <f t="shared" si="36"/>
        <v>33</v>
      </c>
    </row>
    <row r="17" spans="1:29" s="6" customFormat="1" ht="26.25" x14ac:dyDescent="0.25">
      <c r="A17" s="25">
        <v>14</v>
      </c>
      <c r="B17" s="26" t="s">
        <v>61</v>
      </c>
      <c r="C17" s="27" t="s">
        <v>94</v>
      </c>
      <c r="D17" s="23">
        <v>1998</v>
      </c>
      <c r="E17" s="24">
        <f t="shared" si="25"/>
        <v>19</v>
      </c>
      <c r="F17" s="38">
        <f t="shared" si="26"/>
        <v>3</v>
      </c>
      <c r="G17" s="21" t="s">
        <v>16</v>
      </c>
      <c r="H17" s="38">
        <f t="shared" si="27"/>
        <v>0</v>
      </c>
      <c r="I17" s="21" t="s">
        <v>17</v>
      </c>
      <c r="J17" s="38">
        <f t="shared" si="28"/>
        <v>2</v>
      </c>
      <c r="K17" s="21">
        <v>91.1</v>
      </c>
      <c r="L17" s="38">
        <f t="shared" si="29"/>
        <v>8</v>
      </c>
      <c r="M17" s="21" t="s">
        <v>17</v>
      </c>
      <c r="N17" s="38">
        <f t="shared" si="30"/>
        <v>10</v>
      </c>
      <c r="O17" s="21" t="s">
        <v>17</v>
      </c>
      <c r="P17" s="38">
        <f t="shared" si="31"/>
        <v>3</v>
      </c>
      <c r="Q17" s="21" t="s">
        <v>16</v>
      </c>
      <c r="R17" s="38">
        <f t="shared" si="32"/>
        <v>0</v>
      </c>
      <c r="S17" s="21">
        <v>144</v>
      </c>
      <c r="T17" s="38">
        <f t="shared" si="33"/>
        <v>4</v>
      </c>
      <c r="U17" s="21">
        <v>2</v>
      </c>
      <c r="V17" s="38">
        <f t="shared" si="34"/>
        <v>0</v>
      </c>
      <c r="W17" s="21">
        <v>20</v>
      </c>
      <c r="X17" s="38">
        <v>0</v>
      </c>
      <c r="Y17" s="21">
        <v>0</v>
      </c>
      <c r="Z17" s="21">
        <v>0</v>
      </c>
      <c r="AA17" s="21">
        <v>98</v>
      </c>
      <c r="AB17" s="38">
        <f t="shared" si="35"/>
        <v>3</v>
      </c>
      <c r="AC17" s="39">
        <f t="shared" si="36"/>
        <v>33</v>
      </c>
    </row>
    <row r="18" spans="1:29" s="19" customFormat="1" ht="26.25" x14ac:dyDescent="0.25">
      <c r="A18" s="25">
        <v>15</v>
      </c>
      <c r="B18" s="26" t="s">
        <v>53</v>
      </c>
      <c r="C18" s="27" t="s">
        <v>104</v>
      </c>
      <c r="D18" s="23">
        <v>1984</v>
      </c>
      <c r="E18" s="24">
        <f t="shared" si="25"/>
        <v>33</v>
      </c>
      <c r="F18" s="38">
        <f t="shared" si="26"/>
        <v>5</v>
      </c>
      <c r="G18" s="21" t="s">
        <v>16</v>
      </c>
      <c r="H18" s="38">
        <f t="shared" si="27"/>
        <v>0</v>
      </c>
      <c r="I18" s="21" t="s">
        <v>17</v>
      </c>
      <c r="J18" s="38">
        <f t="shared" si="28"/>
        <v>2</v>
      </c>
      <c r="K18" s="21">
        <v>69.16</v>
      </c>
      <c r="L18" s="38">
        <f t="shared" si="29"/>
        <v>5</v>
      </c>
      <c r="M18" s="21" t="s">
        <v>17</v>
      </c>
      <c r="N18" s="38">
        <f t="shared" si="30"/>
        <v>10</v>
      </c>
      <c r="O18" s="21" t="s">
        <v>17</v>
      </c>
      <c r="P18" s="38">
        <f t="shared" si="31"/>
        <v>3</v>
      </c>
      <c r="Q18" s="21" t="s">
        <v>16</v>
      </c>
      <c r="R18" s="38">
        <f t="shared" si="32"/>
        <v>0</v>
      </c>
      <c r="S18" s="21">
        <v>213</v>
      </c>
      <c r="T18" s="38">
        <f t="shared" si="33"/>
        <v>7</v>
      </c>
      <c r="U18" s="21">
        <v>2</v>
      </c>
      <c r="V18" s="38">
        <f t="shared" si="34"/>
        <v>0</v>
      </c>
      <c r="W18" s="21">
        <v>20</v>
      </c>
      <c r="X18" s="38">
        <v>0</v>
      </c>
      <c r="Y18" s="21">
        <v>0</v>
      </c>
      <c r="Z18" s="21">
        <v>0</v>
      </c>
      <c r="AA18" s="21">
        <v>97.8</v>
      </c>
      <c r="AB18" s="38">
        <f t="shared" si="35"/>
        <v>1</v>
      </c>
      <c r="AC18" s="39">
        <f t="shared" si="36"/>
        <v>33</v>
      </c>
    </row>
    <row r="19" spans="1:29" s="19" customFormat="1" ht="26.25" x14ac:dyDescent="0.25">
      <c r="A19" s="25">
        <v>16</v>
      </c>
      <c r="B19" s="26" t="s">
        <v>46</v>
      </c>
      <c r="C19" s="27" t="s">
        <v>114</v>
      </c>
      <c r="D19" s="23">
        <v>1989</v>
      </c>
      <c r="E19" s="24">
        <f t="shared" si="25"/>
        <v>28</v>
      </c>
      <c r="F19" s="38">
        <f t="shared" si="26"/>
        <v>5</v>
      </c>
      <c r="G19" s="21" t="s">
        <v>16</v>
      </c>
      <c r="H19" s="38">
        <f t="shared" si="27"/>
        <v>0</v>
      </c>
      <c r="I19" s="21" t="s">
        <v>16</v>
      </c>
      <c r="J19" s="38">
        <f t="shared" si="28"/>
        <v>1</v>
      </c>
      <c r="K19" s="21">
        <v>74.89</v>
      </c>
      <c r="L19" s="38">
        <f t="shared" si="29"/>
        <v>6</v>
      </c>
      <c r="M19" s="21" t="s">
        <v>17</v>
      </c>
      <c r="N19" s="38">
        <f t="shared" si="30"/>
        <v>10</v>
      </c>
      <c r="O19" s="21" t="s">
        <v>17</v>
      </c>
      <c r="P19" s="38">
        <f t="shared" si="31"/>
        <v>3</v>
      </c>
      <c r="Q19" s="21" t="s">
        <v>16</v>
      </c>
      <c r="R19" s="38">
        <f t="shared" si="32"/>
        <v>0</v>
      </c>
      <c r="S19" s="21">
        <v>170</v>
      </c>
      <c r="T19" s="38">
        <f t="shared" si="33"/>
        <v>5</v>
      </c>
      <c r="U19" s="21">
        <v>2</v>
      </c>
      <c r="V19" s="38">
        <f t="shared" si="34"/>
        <v>0</v>
      </c>
      <c r="W19" s="21">
        <v>20</v>
      </c>
      <c r="X19" s="38">
        <v>0</v>
      </c>
      <c r="Y19" s="21">
        <v>0</v>
      </c>
      <c r="Z19" s="21">
        <v>0</v>
      </c>
      <c r="AA19" s="21">
        <v>100</v>
      </c>
      <c r="AB19" s="38">
        <f t="shared" si="35"/>
        <v>3</v>
      </c>
      <c r="AC19" s="39">
        <f t="shared" si="36"/>
        <v>33</v>
      </c>
    </row>
    <row r="20" spans="1:29" s="19" customFormat="1" ht="26.25" x14ac:dyDescent="0.25">
      <c r="A20" s="25">
        <v>17</v>
      </c>
      <c r="B20" s="26" t="s">
        <v>35</v>
      </c>
      <c r="C20" s="27" t="s">
        <v>116</v>
      </c>
      <c r="D20" s="23">
        <v>1990</v>
      </c>
      <c r="E20" s="24">
        <f t="shared" si="25"/>
        <v>27</v>
      </c>
      <c r="F20" s="38">
        <f t="shared" si="26"/>
        <v>5</v>
      </c>
      <c r="G20" s="21" t="s">
        <v>16</v>
      </c>
      <c r="H20" s="38">
        <f t="shared" si="27"/>
        <v>0</v>
      </c>
      <c r="I20" s="21" t="s">
        <v>17</v>
      </c>
      <c r="J20" s="38">
        <f t="shared" si="28"/>
        <v>2</v>
      </c>
      <c r="K20" s="21">
        <v>70.37</v>
      </c>
      <c r="L20" s="38">
        <f t="shared" si="29"/>
        <v>6</v>
      </c>
      <c r="M20" s="21" t="s">
        <v>17</v>
      </c>
      <c r="N20" s="38">
        <f t="shared" si="30"/>
        <v>10</v>
      </c>
      <c r="O20" s="21" t="s">
        <v>17</v>
      </c>
      <c r="P20" s="38">
        <f t="shared" si="31"/>
        <v>3</v>
      </c>
      <c r="Q20" s="21" t="s">
        <v>16</v>
      </c>
      <c r="R20" s="38">
        <f t="shared" si="32"/>
        <v>0</v>
      </c>
      <c r="S20" s="21">
        <v>116</v>
      </c>
      <c r="T20" s="38">
        <f t="shared" si="33"/>
        <v>4</v>
      </c>
      <c r="U20" s="21">
        <v>2</v>
      </c>
      <c r="V20" s="38">
        <f t="shared" si="34"/>
        <v>0</v>
      </c>
      <c r="W20" s="21">
        <v>20</v>
      </c>
      <c r="X20" s="38">
        <v>0</v>
      </c>
      <c r="Y20" s="21">
        <v>0</v>
      </c>
      <c r="Z20" s="21">
        <v>0</v>
      </c>
      <c r="AA20" s="21">
        <v>98.4</v>
      </c>
      <c r="AB20" s="38">
        <f t="shared" si="35"/>
        <v>3</v>
      </c>
      <c r="AC20" s="39">
        <f t="shared" si="36"/>
        <v>33</v>
      </c>
    </row>
    <row r="21" spans="1:29" s="19" customFormat="1" ht="26.25" x14ac:dyDescent="0.25">
      <c r="A21" s="25">
        <v>18</v>
      </c>
      <c r="B21" s="26" t="s">
        <v>45</v>
      </c>
      <c r="C21" s="27" t="s">
        <v>116</v>
      </c>
      <c r="D21" s="28">
        <v>1990</v>
      </c>
      <c r="E21" s="29">
        <f t="shared" si="25"/>
        <v>27</v>
      </c>
      <c r="F21" s="35">
        <f t="shared" si="26"/>
        <v>5</v>
      </c>
      <c r="G21" s="25" t="s">
        <v>16</v>
      </c>
      <c r="H21" s="35">
        <f t="shared" si="27"/>
        <v>0</v>
      </c>
      <c r="I21" s="25" t="s">
        <v>17</v>
      </c>
      <c r="J21" s="35">
        <f t="shared" si="28"/>
        <v>2</v>
      </c>
      <c r="K21" s="25">
        <v>70.7</v>
      </c>
      <c r="L21" s="35">
        <f t="shared" si="29"/>
        <v>6</v>
      </c>
      <c r="M21" s="25" t="s">
        <v>17</v>
      </c>
      <c r="N21" s="35">
        <f t="shared" si="30"/>
        <v>10</v>
      </c>
      <c r="O21" s="25" t="s">
        <v>17</v>
      </c>
      <c r="P21" s="35">
        <f t="shared" si="31"/>
        <v>3</v>
      </c>
      <c r="Q21" s="25" t="s">
        <v>16</v>
      </c>
      <c r="R21" s="35">
        <f t="shared" si="32"/>
        <v>0</v>
      </c>
      <c r="S21" s="25">
        <v>116</v>
      </c>
      <c r="T21" s="35">
        <f t="shared" si="33"/>
        <v>4</v>
      </c>
      <c r="U21" s="25">
        <v>2</v>
      </c>
      <c r="V21" s="35">
        <f t="shared" si="34"/>
        <v>0</v>
      </c>
      <c r="W21" s="25">
        <v>20</v>
      </c>
      <c r="X21" s="35">
        <v>0</v>
      </c>
      <c r="Y21" s="25">
        <v>0</v>
      </c>
      <c r="Z21" s="25">
        <v>0</v>
      </c>
      <c r="AA21" s="25">
        <v>98.9</v>
      </c>
      <c r="AB21" s="35">
        <f t="shared" si="35"/>
        <v>3</v>
      </c>
      <c r="AC21" s="37">
        <f t="shared" si="36"/>
        <v>33</v>
      </c>
    </row>
    <row r="22" spans="1:29" s="33" customFormat="1" ht="26.25" x14ac:dyDescent="0.25">
      <c r="A22" s="25">
        <v>19</v>
      </c>
      <c r="B22" s="26" t="s">
        <v>37</v>
      </c>
      <c r="C22" s="27" t="s">
        <v>116</v>
      </c>
      <c r="D22" s="23">
        <v>1983</v>
      </c>
      <c r="E22" s="24">
        <f t="shared" si="25"/>
        <v>34</v>
      </c>
      <c r="F22" s="38">
        <f t="shared" si="26"/>
        <v>5</v>
      </c>
      <c r="G22" s="21" t="s">
        <v>16</v>
      </c>
      <c r="H22" s="38">
        <f t="shared" si="27"/>
        <v>0</v>
      </c>
      <c r="I22" s="21" t="s">
        <v>17</v>
      </c>
      <c r="J22" s="38">
        <f t="shared" si="28"/>
        <v>2</v>
      </c>
      <c r="K22" s="21">
        <v>77.23</v>
      </c>
      <c r="L22" s="38">
        <f t="shared" si="29"/>
        <v>6</v>
      </c>
      <c r="M22" s="21" t="s">
        <v>17</v>
      </c>
      <c r="N22" s="38">
        <f t="shared" si="30"/>
        <v>10</v>
      </c>
      <c r="O22" s="21" t="s">
        <v>17</v>
      </c>
      <c r="P22" s="38">
        <f t="shared" si="31"/>
        <v>3</v>
      </c>
      <c r="Q22" s="21" t="s">
        <v>16</v>
      </c>
      <c r="R22" s="38">
        <f t="shared" si="32"/>
        <v>0</v>
      </c>
      <c r="S22" s="21">
        <v>126</v>
      </c>
      <c r="T22" s="38">
        <f t="shared" si="33"/>
        <v>4</v>
      </c>
      <c r="U22" s="21">
        <v>2</v>
      </c>
      <c r="V22" s="38">
        <f t="shared" si="34"/>
        <v>0</v>
      </c>
      <c r="W22" s="21">
        <v>20</v>
      </c>
      <c r="X22" s="38">
        <v>0</v>
      </c>
      <c r="Y22" s="21">
        <v>0</v>
      </c>
      <c r="Z22" s="21">
        <v>0</v>
      </c>
      <c r="AA22" s="21">
        <v>99.7</v>
      </c>
      <c r="AB22" s="38">
        <f t="shared" si="35"/>
        <v>3</v>
      </c>
      <c r="AC22" s="39">
        <f t="shared" si="36"/>
        <v>33</v>
      </c>
    </row>
    <row r="23" spans="1:29" s="19" customFormat="1" ht="26.25" x14ac:dyDescent="0.25">
      <c r="A23" s="25">
        <v>20</v>
      </c>
      <c r="B23" s="26" t="s">
        <v>27</v>
      </c>
      <c r="C23" s="27" t="s">
        <v>88</v>
      </c>
      <c r="D23" s="23">
        <v>1981</v>
      </c>
      <c r="E23" s="24">
        <f t="shared" ref="E23" si="37">2017-D23</f>
        <v>36</v>
      </c>
      <c r="F23" s="38">
        <f t="shared" ref="F23" si="38">IF(AND(E23&gt;=10,E23&lt;=15),1,IF(AND(E23&gt;=16,E23&lt;=25),3,IF(AND(E23&gt;=26,E23&lt;=35),5,IF(E23&gt;35,6))))</f>
        <v>6</v>
      </c>
      <c r="G23" s="21" t="s">
        <v>16</v>
      </c>
      <c r="H23" s="38">
        <f t="shared" ref="H23" si="39">IF(G23="да",2,0)</f>
        <v>0</v>
      </c>
      <c r="I23" s="21" t="s">
        <v>16</v>
      </c>
      <c r="J23" s="38">
        <f t="shared" ref="J23" si="40">IF(I23="да",2,1)</f>
        <v>1</v>
      </c>
      <c r="K23" s="21">
        <v>72.5</v>
      </c>
      <c r="L23" s="38">
        <f t="shared" ref="L23" si="41">IF(AND(K23&gt;=0,K23&lt;=66.99),"откл.",IF(AND(K23&gt;=67,K23&lt;=69.99),5,IF(AND(K23&gt;=70,K23&lt;=79.99),6,IF(AND(K23&gt;=80,K23&lt;=89.99),7,IF(AND(K23&gt;=90,K23&lt;=99.9),8,9)))))</f>
        <v>6</v>
      </c>
      <c r="M23" s="21" t="s">
        <v>17</v>
      </c>
      <c r="N23" s="38">
        <f t="shared" ref="N23" si="42">IF(M23="да",10,0)</f>
        <v>10</v>
      </c>
      <c r="O23" s="21" t="s">
        <v>17</v>
      </c>
      <c r="P23" s="38">
        <f t="shared" ref="P23" si="43">IF(O23="да",3,2)</f>
        <v>3</v>
      </c>
      <c r="Q23" s="21" t="s">
        <v>16</v>
      </c>
      <c r="R23" s="38">
        <f t="shared" ref="R23" si="44">IF(Q23="да",3,0)</f>
        <v>0</v>
      </c>
      <c r="S23" s="21">
        <v>100</v>
      </c>
      <c r="T23" s="38">
        <f t="shared" ref="T23" si="45">IF(AND(S23&gt;0,S23&lt;=50),2,IF(AND(S23&gt;=51,S23&lt;=100),3,IF(AND(S23&gt;=101,S23&lt;=150),4,IF(AND(S23&lt;=200,S23&gt;=151),5,7))))</f>
        <v>3</v>
      </c>
      <c r="U23" s="21">
        <v>2</v>
      </c>
      <c r="V23" s="38">
        <f t="shared" ref="V23" si="46">IF(AND(U23&gt;=2,U23&lt;=3),0,IF(AND(U23&gt;3,U23&lt;=5),3,IF(AND(U23&gt;5),5)))</f>
        <v>0</v>
      </c>
      <c r="W23" s="21">
        <v>20</v>
      </c>
      <c r="X23" s="38">
        <v>0</v>
      </c>
      <c r="Y23" s="21">
        <v>0</v>
      </c>
      <c r="Z23" s="21">
        <v>0</v>
      </c>
      <c r="AA23" s="21">
        <v>100</v>
      </c>
      <c r="AB23" s="38">
        <f t="shared" ref="AB23" si="47">IF(AND(AA23=97.7),0,IF(AND(AA23=97.8),1,IF(AND(AA23=97.9),2,IF(AND(AA23&gt;=98),3,"откл."))))</f>
        <v>3</v>
      </c>
      <c r="AC23" s="39">
        <f t="shared" ref="AC23" si="48">F23+H23+J23+L23+N23+P23+R23+T23+V23+X23+Z23+AB23</f>
        <v>32</v>
      </c>
    </row>
    <row r="24" spans="1:29" s="19" customFormat="1" ht="26.25" x14ac:dyDescent="0.25">
      <c r="A24" s="25">
        <v>21</v>
      </c>
      <c r="B24" s="26" t="s">
        <v>86</v>
      </c>
      <c r="C24" s="27" t="s">
        <v>90</v>
      </c>
      <c r="D24" s="23">
        <v>1976</v>
      </c>
      <c r="E24" s="24">
        <f t="shared" si="25"/>
        <v>41</v>
      </c>
      <c r="F24" s="38">
        <f t="shared" si="26"/>
        <v>6</v>
      </c>
      <c r="G24" s="21" t="s">
        <v>16</v>
      </c>
      <c r="H24" s="38">
        <f t="shared" si="27"/>
        <v>0</v>
      </c>
      <c r="I24" s="21" t="s">
        <v>16</v>
      </c>
      <c r="J24" s="38">
        <f t="shared" si="28"/>
        <v>1</v>
      </c>
      <c r="K24" s="21">
        <v>80.459999999999994</v>
      </c>
      <c r="L24" s="38">
        <f t="shared" si="29"/>
        <v>7</v>
      </c>
      <c r="M24" s="21" t="s">
        <v>17</v>
      </c>
      <c r="N24" s="38">
        <f t="shared" si="30"/>
        <v>10</v>
      </c>
      <c r="O24" s="21" t="s">
        <v>17</v>
      </c>
      <c r="P24" s="38">
        <f t="shared" si="31"/>
        <v>3</v>
      </c>
      <c r="Q24" s="21" t="s">
        <v>16</v>
      </c>
      <c r="R24" s="38">
        <f t="shared" si="32"/>
        <v>0</v>
      </c>
      <c r="S24" s="21">
        <v>16</v>
      </c>
      <c r="T24" s="38">
        <f t="shared" si="33"/>
        <v>2</v>
      </c>
      <c r="U24" s="21">
        <v>2</v>
      </c>
      <c r="V24" s="38">
        <f t="shared" si="34"/>
        <v>0</v>
      </c>
      <c r="W24" s="21">
        <v>20</v>
      </c>
      <c r="X24" s="38">
        <v>0</v>
      </c>
      <c r="Y24" s="21">
        <v>0</v>
      </c>
      <c r="Z24" s="21">
        <v>0</v>
      </c>
      <c r="AA24" s="21">
        <v>100</v>
      </c>
      <c r="AB24" s="38">
        <f t="shared" si="35"/>
        <v>3</v>
      </c>
      <c r="AC24" s="39">
        <f t="shared" si="36"/>
        <v>32</v>
      </c>
    </row>
    <row r="25" spans="1:29" s="32" customFormat="1" ht="42.75" customHeight="1" x14ac:dyDescent="0.25">
      <c r="A25" s="25">
        <v>22</v>
      </c>
      <c r="B25" s="26" t="s">
        <v>74</v>
      </c>
      <c r="C25" s="25" t="s">
        <v>90</v>
      </c>
      <c r="D25" s="23">
        <v>1987</v>
      </c>
      <c r="E25" s="24">
        <f t="shared" si="25"/>
        <v>30</v>
      </c>
      <c r="F25" s="38">
        <f t="shared" si="26"/>
        <v>5</v>
      </c>
      <c r="G25" s="21" t="s">
        <v>16</v>
      </c>
      <c r="H25" s="38">
        <f t="shared" si="27"/>
        <v>0</v>
      </c>
      <c r="I25" s="21" t="s">
        <v>16</v>
      </c>
      <c r="J25" s="38">
        <f t="shared" si="28"/>
        <v>1</v>
      </c>
      <c r="K25" s="21">
        <v>92.5</v>
      </c>
      <c r="L25" s="38">
        <f t="shared" si="29"/>
        <v>8</v>
      </c>
      <c r="M25" s="21" t="s">
        <v>17</v>
      </c>
      <c r="N25" s="38">
        <f t="shared" si="30"/>
        <v>10</v>
      </c>
      <c r="O25" s="21" t="s">
        <v>17</v>
      </c>
      <c r="P25" s="38">
        <f t="shared" si="31"/>
        <v>3</v>
      </c>
      <c r="Q25" s="21" t="s">
        <v>16</v>
      </c>
      <c r="R25" s="38">
        <f t="shared" si="32"/>
        <v>0</v>
      </c>
      <c r="S25" s="21">
        <v>60</v>
      </c>
      <c r="T25" s="38">
        <f t="shared" si="33"/>
        <v>3</v>
      </c>
      <c r="U25" s="21">
        <v>2</v>
      </c>
      <c r="V25" s="38">
        <f t="shared" si="34"/>
        <v>0</v>
      </c>
      <c r="W25" s="21">
        <v>20</v>
      </c>
      <c r="X25" s="38">
        <v>0</v>
      </c>
      <c r="Y25" s="21">
        <v>0</v>
      </c>
      <c r="Z25" s="21">
        <v>0</v>
      </c>
      <c r="AA25" s="21">
        <v>97.9</v>
      </c>
      <c r="AB25" s="38">
        <f t="shared" si="35"/>
        <v>2</v>
      </c>
      <c r="AC25" s="39">
        <f t="shared" si="36"/>
        <v>32</v>
      </c>
    </row>
    <row r="26" spans="1:29" s="19" customFormat="1" ht="26.25" x14ac:dyDescent="0.25">
      <c r="A26" s="25">
        <v>23</v>
      </c>
      <c r="B26" s="26" t="s">
        <v>64</v>
      </c>
      <c r="C26" s="27" t="s">
        <v>96</v>
      </c>
      <c r="D26" s="23">
        <v>1976</v>
      </c>
      <c r="E26" s="24">
        <f t="shared" si="25"/>
        <v>41</v>
      </c>
      <c r="F26" s="38">
        <f t="shared" si="26"/>
        <v>6</v>
      </c>
      <c r="G26" s="21" t="s">
        <v>16</v>
      </c>
      <c r="H26" s="38">
        <f t="shared" si="27"/>
        <v>0</v>
      </c>
      <c r="I26" s="21" t="s">
        <v>17</v>
      </c>
      <c r="J26" s="38">
        <f t="shared" si="28"/>
        <v>2</v>
      </c>
      <c r="K26" s="21">
        <v>78.92</v>
      </c>
      <c r="L26" s="38">
        <f t="shared" si="29"/>
        <v>6</v>
      </c>
      <c r="M26" s="21" t="s">
        <v>17</v>
      </c>
      <c r="N26" s="38">
        <f t="shared" si="30"/>
        <v>10</v>
      </c>
      <c r="O26" s="21" t="s">
        <v>16</v>
      </c>
      <c r="P26" s="38">
        <f t="shared" si="31"/>
        <v>2</v>
      </c>
      <c r="Q26" s="21" t="s">
        <v>16</v>
      </c>
      <c r="R26" s="38">
        <f t="shared" si="32"/>
        <v>0</v>
      </c>
      <c r="S26" s="21">
        <v>60</v>
      </c>
      <c r="T26" s="38">
        <f t="shared" si="33"/>
        <v>3</v>
      </c>
      <c r="U26" s="21">
        <v>2</v>
      </c>
      <c r="V26" s="38">
        <f t="shared" si="34"/>
        <v>0</v>
      </c>
      <c r="W26" s="21">
        <v>20</v>
      </c>
      <c r="X26" s="38">
        <v>0</v>
      </c>
      <c r="Y26" s="21">
        <v>0</v>
      </c>
      <c r="Z26" s="21">
        <v>0</v>
      </c>
      <c r="AA26" s="21">
        <v>98</v>
      </c>
      <c r="AB26" s="38">
        <f t="shared" si="35"/>
        <v>3</v>
      </c>
      <c r="AC26" s="39">
        <f t="shared" si="36"/>
        <v>32</v>
      </c>
    </row>
    <row r="27" spans="1:29" s="19" customFormat="1" ht="41.25" customHeight="1" x14ac:dyDescent="0.25">
      <c r="A27" s="25">
        <v>24</v>
      </c>
      <c r="B27" s="26" t="s">
        <v>65</v>
      </c>
      <c r="C27" s="27" t="s">
        <v>97</v>
      </c>
      <c r="D27" s="23">
        <v>1976</v>
      </c>
      <c r="E27" s="24">
        <f t="shared" si="25"/>
        <v>41</v>
      </c>
      <c r="F27" s="38">
        <f t="shared" si="26"/>
        <v>6</v>
      </c>
      <c r="G27" s="21" t="s">
        <v>16</v>
      </c>
      <c r="H27" s="38">
        <f t="shared" si="27"/>
        <v>0</v>
      </c>
      <c r="I27" s="21" t="s">
        <v>17</v>
      </c>
      <c r="J27" s="38">
        <f t="shared" si="28"/>
        <v>2</v>
      </c>
      <c r="K27" s="21">
        <v>69.069999999999993</v>
      </c>
      <c r="L27" s="38">
        <f t="shared" si="29"/>
        <v>5</v>
      </c>
      <c r="M27" s="21" t="s">
        <v>17</v>
      </c>
      <c r="N27" s="38">
        <f t="shared" si="30"/>
        <v>10</v>
      </c>
      <c r="O27" s="21" t="s">
        <v>17</v>
      </c>
      <c r="P27" s="38">
        <f t="shared" si="31"/>
        <v>3</v>
      </c>
      <c r="Q27" s="21" t="s">
        <v>16</v>
      </c>
      <c r="R27" s="38">
        <f t="shared" si="32"/>
        <v>0</v>
      </c>
      <c r="S27" s="21">
        <v>60</v>
      </c>
      <c r="T27" s="38">
        <f t="shared" si="33"/>
        <v>3</v>
      </c>
      <c r="U27" s="21">
        <v>2</v>
      </c>
      <c r="V27" s="38">
        <f t="shared" si="34"/>
        <v>0</v>
      </c>
      <c r="W27" s="21">
        <v>20</v>
      </c>
      <c r="X27" s="38">
        <v>0</v>
      </c>
      <c r="Y27" s="21">
        <v>0</v>
      </c>
      <c r="Z27" s="21">
        <v>0</v>
      </c>
      <c r="AA27" s="21">
        <v>98</v>
      </c>
      <c r="AB27" s="38">
        <f t="shared" si="35"/>
        <v>3</v>
      </c>
      <c r="AC27" s="39">
        <f t="shared" si="36"/>
        <v>32</v>
      </c>
    </row>
    <row r="28" spans="1:29" s="19" customFormat="1" ht="41.25" customHeight="1" x14ac:dyDescent="0.25">
      <c r="A28" s="25">
        <v>25</v>
      </c>
      <c r="B28" s="26" t="s">
        <v>68</v>
      </c>
      <c r="C28" s="27" t="s">
        <v>100</v>
      </c>
      <c r="D28" s="23">
        <v>1985</v>
      </c>
      <c r="E28" s="24">
        <f t="shared" si="25"/>
        <v>32</v>
      </c>
      <c r="F28" s="38">
        <f t="shared" si="26"/>
        <v>5</v>
      </c>
      <c r="G28" s="21" t="s">
        <v>16</v>
      </c>
      <c r="H28" s="38">
        <f t="shared" si="27"/>
        <v>0</v>
      </c>
      <c r="I28" s="21" t="s">
        <v>17</v>
      </c>
      <c r="J28" s="38">
        <f t="shared" si="28"/>
        <v>2</v>
      </c>
      <c r="K28" s="21">
        <v>84</v>
      </c>
      <c r="L28" s="38">
        <f t="shared" si="29"/>
        <v>7</v>
      </c>
      <c r="M28" s="21" t="s">
        <v>17</v>
      </c>
      <c r="N28" s="38">
        <f t="shared" si="30"/>
        <v>10</v>
      </c>
      <c r="O28" s="21" t="s">
        <v>17</v>
      </c>
      <c r="P28" s="38">
        <f t="shared" si="31"/>
        <v>3</v>
      </c>
      <c r="Q28" s="21" t="s">
        <v>16</v>
      </c>
      <c r="R28" s="38">
        <f t="shared" si="32"/>
        <v>0</v>
      </c>
      <c r="S28" s="21">
        <v>20</v>
      </c>
      <c r="T28" s="38">
        <f t="shared" si="33"/>
        <v>2</v>
      </c>
      <c r="U28" s="21">
        <v>2</v>
      </c>
      <c r="V28" s="38">
        <f t="shared" si="34"/>
        <v>0</v>
      </c>
      <c r="W28" s="21">
        <v>20</v>
      </c>
      <c r="X28" s="38">
        <v>0</v>
      </c>
      <c r="Y28" s="21">
        <v>0</v>
      </c>
      <c r="Z28" s="21">
        <v>0</v>
      </c>
      <c r="AA28" s="21">
        <v>98</v>
      </c>
      <c r="AB28" s="38">
        <f t="shared" si="35"/>
        <v>3</v>
      </c>
      <c r="AC28" s="39">
        <f t="shared" si="36"/>
        <v>32</v>
      </c>
    </row>
    <row r="29" spans="1:29" s="18" customFormat="1" ht="26.25" x14ac:dyDescent="0.25">
      <c r="A29" s="25">
        <v>26</v>
      </c>
      <c r="B29" s="26" t="s">
        <v>63</v>
      </c>
      <c r="C29" s="27" t="s">
        <v>102</v>
      </c>
      <c r="D29" s="23">
        <v>1990</v>
      </c>
      <c r="E29" s="24">
        <f t="shared" si="25"/>
        <v>27</v>
      </c>
      <c r="F29" s="38">
        <f t="shared" si="26"/>
        <v>5</v>
      </c>
      <c r="G29" s="21" t="s">
        <v>16</v>
      </c>
      <c r="H29" s="38">
        <f t="shared" si="27"/>
        <v>0</v>
      </c>
      <c r="I29" s="21" t="s">
        <v>17</v>
      </c>
      <c r="J29" s="38">
        <f t="shared" si="28"/>
        <v>2</v>
      </c>
      <c r="K29" s="21">
        <v>72</v>
      </c>
      <c r="L29" s="38">
        <f t="shared" si="29"/>
        <v>6</v>
      </c>
      <c r="M29" s="21" t="s">
        <v>17</v>
      </c>
      <c r="N29" s="38">
        <f t="shared" si="30"/>
        <v>10</v>
      </c>
      <c r="O29" s="21" t="s">
        <v>17</v>
      </c>
      <c r="P29" s="38">
        <f t="shared" si="31"/>
        <v>3</v>
      </c>
      <c r="Q29" s="21" t="s">
        <v>16</v>
      </c>
      <c r="R29" s="38">
        <f t="shared" si="32"/>
        <v>0</v>
      </c>
      <c r="S29" s="21">
        <v>54</v>
      </c>
      <c r="T29" s="38">
        <f t="shared" si="33"/>
        <v>3</v>
      </c>
      <c r="U29" s="21">
        <v>2</v>
      </c>
      <c r="V29" s="38">
        <f t="shared" si="34"/>
        <v>0</v>
      </c>
      <c r="W29" s="21">
        <v>20</v>
      </c>
      <c r="X29" s="38">
        <v>0</v>
      </c>
      <c r="Y29" s="21">
        <v>0</v>
      </c>
      <c r="Z29" s="21">
        <v>0</v>
      </c>
      <c r="AA29" s="21">
        <v>98</v>
      </c>
      <c r="AB29" s="38">
        <f t="shared" si="35"/>
        <v>3</v>
      </c>
      <c r="AC29" s="39">
        <f t="shared" si="36"/>
        <v>32</v>
      </c>
    </row>
    <row r="30" spans="1:29" s="19" customFormat="1" ht="33.75" customHeight="1" x14ac:dyDescent="0.25">
      <c r="A30" s="25">
        <v>27</v>
      </c>
      <c r="B30" s="26" t="s">
        <v>56</v>
      </c>
      <c r="C30" s="27" t="s">
        <v>111</v>
      </c>
      <c r="D30" s="23">
        <v>1985</v>
      </c>
      <c r="E30" s="24">
        <f t="shared" si="25"/>
        <v>32</v>
      </c>
      <c r="F30" s="38">
        <f t="shared" si="26"/>
        <v>5</v>
      </c>
      <c r="G30" s="21" t="s">
        <v>16</v>
      </c>
      <c r="H30" s="38">
        <f t="shared" si="27"/>
        <v>0</v>
      </c>
      <c r="I30" s="21" t="s">
        <v>17</v>
      </c>
      <c r="J30" s="38">
        <f t="shared" si="28"/>
        <v>2</v>
      </c>
      <c r="K30" s="21">
        <v>68.89</v>
      </c>
      <c r="L30" s="38">
        <f t="shared" si="29"/>
        <v>5</v>
      </c>
      <c r="M30" s="21" t="s">
        <v>17</v>
      </c>
      <c r="N30" s="38">
        <f t="shared" si="30"/>
        <v>10</v>
      </c>
      <c r="O30" s="21" t="s">
        <v>17</v>
      </c>
      <c r="P30" s="38">
        <f t="shared" si="31"/>
        <v>3</v>
      </c>
      <c r="Q30" s="21" t="s">
        <v>16</v>
      </c>
      <c r="R30" s="38">
        <f t="shared" si="32"/>
        <v>0</v>
      </c>
      <c r="S30" s="21">
        <v>144</v>
      </c>
      <c r="T30" s="38">
        <f t="shared" si="33"/>
        <v>4</v>
      </c>
      <c r="U30" s="21">
        <v>2</v>
      </c>
      <c r="V30" s="38">
        <f t="shared" si="34"/>
        <v>0</v>
      </c>
      <c r="W30" s="21">
        <v>20</v>
      </c>
      <c r="X30" s="38">
        <v>0</v>
      </c>
      <c r="Y30" s="21">
        <v>0</v>
      </c>
      <c r="Z30" s="21">
        <v>0</v>
      </c>
      <c r="AA30" s="21">
        <v>98</v>
      </c>
      <c r="AB30" s="38">
        <f t="shared" si="35"/>
        <v>3</v>
      </c>
      <c r="AC30" s="39">
        <f t="shared" si="36"/>
        <v>32</v>
      </c>
    </row>
    <row r="31" spans="1:29" s="20" customFormat="1" ht="26.25" x14ac:dyDescent="0.25">
      <c r="A31" s="25">
        <v>28</v>
      </c>
      <c r="B31" s="26" t="s">
        <v>60</v>
      </c>
      <c r="C31" s="27" t="s">
        <v>110</v>
      </c>
      <c r="D31" s="23">
        <v>1995</v>
      </c>
      <c r="E31" s="24">
        <f t="shared" si="25"/>
        <v>22</v>
      </c>
      <c r="F31" s="38">
        <f t="shared" si="26"/>
        <v>3</v>
      </c>
      <c r="G31" s="21" t="s">
        <v>16</v>
      </c>
      <c r="H31" s="38">
        <f t="shared" si="27"/>
        <v>0</v>
      </c>
      <c r="I31" s="21" t="s">
        <v>17</v>
      </c>
      <c r="J31" s="38">
        <f t="shared" si="28"/>
        <v>2</v>
      </c>
      <c r="K31" s="21">
        <v>70.45</v>
      </c>
      <c r="L31" s="38">
        <f t="shared" si="29"/>
        <v>6</v>
      </c>
      <c r="M31" s="21" t="s">
        <v>17</v>
      </c>
      <c r="N31" s="38">
        <f t="shared" si="30"/>
        <v>10</v>
      </c>
      <c r="O31" s="21" t="s">
        <v>17</v>
      </c>
      <c r="P31" s="38">
        <f t="shared" si="31"/>
        <v>3</v>
      </c>
      <c r="Q31" s="21" t="s">
        <v>16</v>
      </c>
      <c r="R31" s="38">
        <f t="shared" si="32"/>
        <v>0</v>
      </c>
      <c r="S31" s="21">
        <v>166</v>
      </c>
      <c r="T31" s="38">
        <f t="shared" si="33"/>
        <v>5</v>
      </c>
      <c r="U31" s="21">
        <v>2</v>
      </c>
      <c r="V31" s="38">
        <f t="shared" si="34"/>
        <v>0</v>
      </c>
      <c r="W31" s="21">
        <v>20</v>
      </c>
      <c r="X31" s="38">
        <v>0</v>
      </c>
      <c r="Y31" s="21">
        <v>0</v>
      </c>
      <c r="Z31" s="21">
        <v>0</v>
      </c>
      <c r="AA31" s="21">
        <v>99.6</v>
      </c>
      <c r="AB31" s="38">
        <f t="shared" si="35"/>
        <v>3</v>
      </c>
      <c r="AC31" s="39">
        <f t="shared" si="36"/>
        <v>32</v>
      </c>
    </row>
    <row r="32" spans="1:29" s="19" customFormat="1" ht="26.25" x14ac:dyDescent="0.25">
      <c r="A32" s="25">
        <v>29</v>
      </c>
      <c r="B32" s="26" t="s">
        <v>58</v>
      </c>
      <c r="C32" s="27">
        <v>43010</v>
      </c>
      <c r="D32" s="23">
        <v>1985</v>
      </c>
      <c r="E32" s="24">
        <f t="shared" si="25"/>
        <v>32</v>
      </c>
      <c r="F32" s="38">
        <f t="shared" si="26"/>
        <v>5</v>
      </c>
      <c r="G32" s="21" t="s">
        <v>16</v>
      </c>
      <c r="H32" s="38">
        <f t="shared" si="27"/>
        <v>0</v>
      </c>
      <c r="I32" s="21" t="s">
        <v>17</v>
      </c>
      <c r="J32" s="38">
        <f t="shared" si="28"/>
        <v>2</v>
      </c>
      <c r="K32" s="21">
        <v>69.040000000000006</v>
      </c>
      <c r="L32" s="38">
        <f t="shared" si="29"/>
        <v>5</v>
      </c>
      <c r="M32" s="21" t="s">
        <v>17</v>
      </c>
      <c r="N32" s="38">
        <f t="shared" si="30"/>
        <v>10</v>
      </c>
      <c r="O32" s="21" t="s">
        <v>17</v>
      </c>
      <c r="P32" s="38">
        <f t="shared" si="31"/>
        <v>3</v>
      </c>
      <c r="Q32" s="21" t="s">
        <v>16</v>
      </c>
      <c r="R32" s="38">
        <f t="shared" si="32"/>
        <v>0</v>
      </c>
      <c r="S32" s="21">
        <v>144</v>
      </c>
      <c r="T32" s="38">
        <f t="shared" si="33"/>
        <v>4</v>
      </c>
      <c r="U32" s="21">
        <v>2</v>
      </c>
      <c r="V32" s="38">
        <f t="shared" si="34"/>
        <v>0</v>
      </c>
      <c r="W32" s="21">
        <v>20</v>
      </c>
      <c r="X32" s="38">
        <v>0</v>
      </c>
      <c r="Y32" s="21">
        <v>0</v>
      </c>
      <c r="Z32" s="21">
        <v>0</v>
      </c>
      <c r="AA32" s="21">
        <v>98</v>
      </c>
      <c r="AB32" s="38">
        <f t="shared" si="35"/>
        <v>3</v>
      </c>
      <c r="AC32" s="39">
        <f t="shared" si="36"/>
        <v>32</v>
      </c>
    </row>
    <row r="33" spans="1:29" s="19" customFormat="1" ht="26.25" x14ac:dyDescent="0.25">
      <c r="A33" s="25">
        <v>30</v>
      </c>
      <c r="B33" s="26" t="s">
        <v>36</v>
      </c>
      <c r="C33" s="27" t="s">
        <v>116</v>
      </c>
      <c r="D33" s="23">
        <v>1989</v>
      </c>
      <c r="E33" s="24">
        <f t="shared" si="25"/>
        <v>28</v>
      </c>
      <c r="F33" s="38">
        <f t="shared" si="26"/>
        <v>5</v>
      </c>
      <c r="G33" s="21" t="s">
        <v>16</v>
      </c>
      <c r="H33" s="38">
        <f t="shared" si="27"/>
        <v>0</v>
      </c>
      <c r="I33" s="21" t="s">
        <v>17</v>
      </c>
      <c r="J33" s="38">
        <f t="shared" si="28"/>
        <v>2</v>
      </c>
      <c r="K33" s="21">
        <v>71.489999999999995</v>
      </c>
      <c r="L33" s="38">
        <f t="shared" si="29"/>
        <v>6</v>
      </c>
      <c r="M33" s="21" t="s">
        <v>17</v>
      </c>
      <c r="N33" s="38">
        <f t="shared" si="30"/>
        <v>10</v>
      </c>
      <c r="O33" s="21" t="s">
        <v>17</v>
      </c>
      <c r="P33" s="38">
        <f t="shared" si="31"/>
        <v>3</v>
      </c>
      <c r="Q33" s="21" t="s">
        <v>16</v>
      </c>
      <c r="R33" s="38">
        <f t="shared" si="32"/>
        <v>0</v>
      </c>
      <c r="S33" s="21">
        <v>96</v>
      </c>
      <c r="T33" s="38">
        <f t="shared" si="33"/>
        <v>3</v>
      </c>
      <c r="U33" s="21">
        <v>2</v>
      </c>
      <c r="V33" s="38">
        <f t="shared" si="34"/>
        <v>0</v>
      </c>
      <c r="W33" s="21">
        <v>20</v>
      </c>
      <c r="X33" s="38">
        <v>0</v>
      </c>
      <c r="Y33" s="21">
        <v>0</v>
      </c>
      <c r="Z33" s="21">
        <v>0</v>
      </c>
      <c r="AA33" s="21">
        <v>98.4</v>
      </c>
      <c r="AB33" s="38">
        <f t="shared" si="35"/>
        <v>3</v>
      </c>
      <c r="AC33" s="39">
        <f t="shared" si="36"/>
        <v>32</v>
      </c>
    </row>
    <row r="34" spans="1:29" s="31" customFormat="1" ht="26.25" x14ac:dyDescent="0.25">
      <c r="A34" s="25">
        <v>31</v>
      </c>
      <c r="B34" s="26" t="s">
        <v>40</v>
      </c>
      <c r="C34" s="27" t="s">
        <v>116</v>
      </c>
      <c r="D34" s="23">
        <v>1983</v>
      </c>
      <c r="E34" s="24">
        <f t="shared" si="25"/>
        <v>34</v>
      </c>
      <c r="F34" s="38">
        <f t="shared" si="26"/>
        <v>5</v>
      </c>
      <c r="G34" s="21" t="s">
        <v>16</v>
      </c>
      <c r="H34" s="38">
        <f t="shared" si="27"/>
        <v>0</v>
      </c>
      <c r="I34" s="21" t="s">
        <v>17</v>
      </c>
      <c r="J34" s="38">
        <f t="shared" si="28"/>
        <v>2</v>
      </c>
      <c r="K34" s="21">
        <v>72.2</v>
      </c>
      <c r="L34" s="38">
        <f t="shared" si="29"/>
        <v>6</v>
      </c>
      <c r="M34" s="21" t="s">
        <v>17</v>
      </c>
      <c r="N34" s="38">
        <f t="shared" si="30"/>
        <v>10</v>
      </c>
      <c r="O34" s="21" t="s">
        <v>17</v>
      </c>
      <c r="P34" s="38">
        <f t="shared" si="31"/>
        <v>3</v>
      </c>
      <c r="Q34" s="21" t="s">
        <v>16</v>
      </c>
      <c r="R34" s="38">
        <f t="shared" si="32"/>
        <v>0</v>
      </c>
      <c r="S34" s="21">
        <v>71</v>
      </c>
      <c r="T34" s="38">
        <f t="shared" si="33"/>
        <v>3</v>
      </c>
      <c r="U34" s="21">
        <v>2</v>
      </c>
      <c r="V34" s="38">
        <f t="shared" si="34"/>
        <v>0</v>
      </c>
      <c r="W34" s="21">
        <v>20</v>
      </c>
      <c r="X34" s="38">
        <v>0</v>
      </c>
      <c r="Y34" s="21">
        <v>0</v>
      </c>
      <c r="Z34" s="21">
        <v>0</v>
      </c>
      <c r="AA34" s="21">
        <v>99.4</v>
      </c>
      <c r="AB34" s="38">
        <f t="shared" si="35"/>
        <v>3</v>
      </c>
      <c r="AC34" s="39">
        <f t="shared" si="36"/>
        <v>32</v>
      </c>
    </row>
    <row r="35" spans="1:29" s="19" customFormat="1" ht="26.25" x14ac:dyDescent="0.25">
      <c r="A35" s="25">
        <v>32</v>
      </c>
      <c r="B35" s="26" t="s">
        <v>28</v>
      </c>
      <c r="C35" s="27" t="s">
        <v>116</v>
      </c>
      <c r="D35" s="23">
        <v>1987</v>
      </c>
      <c r="E35" s="24">
        <f t="shared" ref="E35:E36" si="49">2017-D35</f>
        <v>30</v>
      </c>
      <c r="F35" s="38">
        <f t="shared" ref="F35:F36" si="50">IF(AND(E35&gt;=10,E35&lt;=15),1,IF(AND(E35&gt;=16,E35&lt;=25),3,IF(AND(E35&gt;=26,E35&lt;=35),5,IF(E35&gt;35,6))))</f>
        <v>5</v>
      </c>
      <c r="G35" s="21" t="s">
        <v>16</v>
      </c>
      <c r="H35" s="38">
        <f t="shared" ref="H35:H36" si="51">IF(G35="да",2,0)</f>
        <v>0</v>
      </c>
      <c r="I35" s="21" t="s">
        <v>17</v>
      </c>
      <c r="J35" s="38">
        <f t="shared" ref="J35:J36" si="52">IF(I35="да",2,1)</f>
        <v>2</v>
      </c>
      <c r="K35" s="21">
        <v>71.239999999999995</v>
      </c>
      <c r="L35" s="38">
        <f t="shared" ref="L35:L36" si="53">IF(AND(K35&gt;=0,K35&lt;=66.99),"откл.",IF(AND(K35&gt;=67,K35&lt;=69.99),5,IF(AND(K35&gt;=70,K35&lt;=79.99),6,IF(AND(K35&gt;=80,K35&lt;=89.99),7,IF(AND(K35&gt;=90,K35&lt;=99.9),8,9)))))</f>
        <v>6</v>
      </c>
      <c r="M35" s="21" t="s">
        <v>17</v>
      </c>
      <c r="N35" s="38">
        <f t="shared" ref="N35:N36" si="54">IF(M35="да",10,0)</f>
        <v>10</v>
      </c>
      <c r="O35" s="21" t="s">
        <v>17</v>
      </c>
      <c r="P35" s="38">
        <f t="shared" ref="P35:P36" si="55">IF(O35="да",3,2)</f>
        <v>3</v>
      </c>
      <c r="Q35" s="21" t="s">
        <v>16</v>
      </c>
      <c r="R35" s="38">
        <f t="shared" ref="R35:R36" si="56">IF(Q35="да",3,0)</f>
        <v>0</v>
      </c>
      <c r="S35" s="21">
        <v>60</v>
      </c>
      <c r="T35" s="38">
        <f t="shared" ref="T35:T36" si="57">IF(AND(S35&gt;0,S35&lt;=50),2,IF(AND(S35&gt;=51,S35&lt;=100),3,IF(AND(S35&gt;=101,S35&lt;=150),4,IF(AND(S35&lt;=200,S35&gt;=151),5,7))))</f>
        <v>3</v>
      </c>
      <c r="U35" s="21">
        <v>2</v>
      </c>
      <c r="V35" s="38">
        <f t="shared" ref="V35:V36" si="58">IF(AND(U35&gt;=2,U35&lt;=3),0,IF(AND(U35&gt;3,U35&lt;=5),3,IF(AND(U35&gt;5),5)))</f>
        <v>0</v>
      </c>
      <c r="W35" s="21">
        <v>20</v>
      </c>
      <c r="X35" s="38">
        <v>0</v>
      </c>
      <c r="Y35" s="21">
        <v>0</v>
      </c>
      <c r="Z35" s="21">
        <v>0</v>
      </c>
      <c r="AA35" s="21">
        <v>98.7</v>
      </c>
      <c r="AB35" s="38">
        <f t="shared" ref="AB35:AB36" si="59">IF(AND(AA35=97.7),0,IF(AND(AA35=97.8),1,IF(AND(AA35=97.9),2,IF(AND(AA35&gt;=98),3,"откл."))))</f>
        <v>3</v>
      </c>
      <c r="AC35" s="39">
        <f t="shared" ref="AC35:AC36" si="60">F35+H35+J35+L35+N35+P35+R35+T35+V35+X35+Z35+AB35</f>
        <v>32</v>
      </c>
    </row>
    <row r="36" spans="1:29" s="19" customFormat="1" ht="36" customHeight="1" x14ac:dyDescent="0.25">
      <c r="A36" s="25">
        <v>33</v>
      </c>
      <c r="B36" s="26" t="s">
        <v>32</v>
      </c>
      <c r="C36" s="27" t="s">
        <v>116</v>
      </c>
      <c r="D36" s="23">
        <v>1984</v>
      </c>
      <c r="E36" s="24">
        <f t="shared" si="49"/>
        <v>33</v>
      </c>
      <c r="F36" s="38">
        <f t="shared" si="50"/>
        <v>5</v>
      </c>
      <c r="G36" s="21" t="s">
        <v>16</v>
      </c>
      <c r="H36" s="38">
        <f t="shared" si="51"/>
        <v>0</v>
      </c>
      <c r="I36" s="21" t="s">
        <v>17</v>
      </c>
      <c r="J36" s="38">
        <f t="shared" si="52"/>
        <v>2</v>
      </c>
      <c r="K36" s="21">
        <v>70.680000000000007</v>
      </c>
      <c r="L36" s="38">
        <f t="shared" si="53"/>
        <v>6</v>
      </c>
      <c r="M36" s="21" t="s">
        <v>17</v>
      </c>
      <c r="N36" s="38">
        <f t="shared" si="54"/>
        <v>10</v>
      </c>
      <c r="O36" s="21" t="s">
        <v>17</v>
      </c>
      <c r="P36" s="38">
        <f t="shared" si="55"/>
        <v>3</v>
      </c>
      <c r="Q36" s="21" t="s">
        <v>16</v>
      </c>
      <c r="R36" s="38">
        <f t="shared" si="56"/>
        <v>0</v>
      </c>
      <c r="S36" s="21">
        <v>60</v>
      </c>
      <c r="T36" s="38">
        <f t="shared" si="57"/>
        <v>3</v>
      </c>
      <c r="U36" s="21">
        <v>2</v>
      </c>
      <c r="V36" s="38">
        <f t="shared" si="58"/>
        <v>0</v>
      </c>
      <c r="W36" s="21">
        <v>20</v>
      </c>
      <c r="X36" s="38">
        <v>0</v>
      </c>
      <c r="Y36" s="21">
        <v>0</v>
      </c>
      <c r="Z36" s="21">
        <v>0</v>
      </c>
      <c r="AA36" s="21">
        <v>98.4</v>
      </c>
      <c r="AB36" s="38">
        <f t="shared" si="59"/>
        <v>3</v>
      </c>
      <c r="AC36" s="39">
        <f t="shared" si="60"/>
        <v>32</v>
      </c>
    </row>
    <row r="37" spans="1:29" s="19" customFormat="1" ht="26.25" x14ac:dyDescent="0.25">
      <c r="A37" s="25">
        <v>34</v>
      </c>
      <c r="B37" s="26" t="s">
        <v>31</v>
      </c>
      <c r="C37" s="27" t="s">
        <v>118</v>
      </c>
      <c r="D37" s="23">
        <v>1986</v>
      </c>
      <c r="E37" s="24">
        <f t="shared" si="25"/>
        <v>31</v>
      </c>
      <c r="F37" s="38">
        <f t="shared" si="26"/>
        <v>5</v>
      </c>
      <c r="G37" s="21" t="s">
        <v>16</v>
      </c>
      <c r="H37" s="38">
        <f t="shared" si="27"/>
        <v>0</v>
      </c>
      <c r="I37" s="21" t="s">
        <v>17</v>
      </c>
      <c r="J37" s="38">
        <f t="shared" si="28"/>
        <v>2</v>
      </c>
      <c r="K37" s="21">
        <v>73.45</v>
      </c>
      <c r="L37" s="38">
        <f t="shared" si="29"/>
        <v>6</v>
      </c>
      <c r="M37" s="21" t="s">
        <v>17</v>
      </c>
      <c r="N37" s="38">
        <f t="shared" si="30"/>
        <v>10</v>
      </c>
      <c r="O37" s="21" t="s">
        <v>17</v>
      </c>
      <c r="P37" s="38">
        <f t="shared" si="31"/>
        <v>3</v>
      </c>
      <c r="Q37" s="21" t="s">
        <v>16</v>
      </c>
      <c r="R37" s="38">
        <f t="shared" si="32"/>
        <v>0</v>
      </c>
      <c r="S37" s="21">
        <v>60</v>
      </c>
      <c r="T37" s="38">
        <f t="shared" si="33"/>
        <v>3</v>
      </c>
      <c r="U37" s="21">
        <v>2</v>
      </c>
      <c r="V37" s="38">
        <f t="shared" si="34"/>
        <v>0</v>
      </c>
      <c r="W37" s="21">
        <v>20</v>
      </c>
      <c r="X37" s="38">
        <v>0</v>
      </c>
      <c r="Y37" s="21">
        <v>0</v>
      </c>
      <c r="Z37" s="21">
        <v>0</v>
      </c>
      <c r="AA37" s="21">
        <v>98.4</v>
      </c>
      <c r="AB37" s="38">
        <f t="shared" si="35"/>
        <v>3</v>
      </c>
      <c r="AC37" s="39">
        <f t="shared" si="36"/>
        <v>32</v>
      </c>
    </row>
    <row r="38" spans="1:29" s="19" customFormat="1" ht="37.5" x14ac:dyDescent="0.25">
      <c r="A38" s="25">
        <v>35</v>
      </c>
      <c r="B38" s="26" t="s">
        <v>82</v>
      </c>
      <c r="C38" s="25" t="s">
        <v>90</v>
      </c>
      <c r="D38" s="23">
        <v>1988</v>
      </c>
      <c r="E38" s="24">
        <f t="shared" si="25"/>
        <v>29</v>
      </c>
      <c r="F38" s="38">
        <f t="shared" si="26"/>
        <v>5</v>
      </c>
      <c r="G38" s="21" t="s">
        <v>16</v>
      </c>
      <c r="H38" s="38">
        <f t="shared" si="27"/>
        <v>0</v>
      </c>
      <c r="I38" s="21" t="s">
        <v>16</v>
      </c>
      <c r="J38" s="38">
        <f t="shared" si="28"/>
        <v>1</v>
      </c>
      <c r="K38" s="21">
        <v>88.92</v>
      </c>
      <c r="L38" s="38">
        <f t="shared" si="29"/>
        <v>7</v>
      </c>
      <c r="M38" s="21" t="s">
        <v>17</v>
      </c>
      <c r="N38" s="38">
        <f t="shared" si="30"/>
        <v>10</v>
      </c>
      <c r="O38" s="21" t="s">
        <v>17</v>
      </c>
      <c r="P38" s="38">
        <f t="shared" si="31"/>
        <v>3</v>
      </c>
      <c r="Q38" s="21" t="s">
        <v>16</v>
      </c>
      <c r="R38" s="38">
        <f t="shared" si="32"/>
        <v>0</v>
      </c>
      <c r="S38" s="21">
        <v>108</v>
      </c>
      <c r="T38" s="38">
        <f t="shared" si="33"/>
        <v>4</v>
      </c>
      <c r="U38" s="21">
        <v>2</v>
      </c>
      <c r="V38" s="38">
        <f t="shared" si="34"/>
        <v>0</v>
      </c>
      <c r="W38" s="21">
        <v>20</v>
      </c>
      <c r="X38" s="38">
        <v>0</v>
      </c>
      <c r="Y38" s="21">
        <v>0</v>
      </c>
      <c r="Z38" s="21">
        <v>0</v>
      </c>
      <c r="AA38" s="21">
        <v>97.8</v>
      </c>
      <c r="AB38" s="38">
        <f t="shared" si="35"/>
        <v>1</v>
      </c>
      <c r="AC38" s="39">
        <f t="shared" si="36"/>
        <v>31</v>
      </c>
    </row>
    <row r="39" spans="1:29" s="19" customFormat="1" ht="56.25" customHeight="1" x14ac:dyDescent="0.25">
      <c r="A39" s="25">
        <v>36</v>
      </c>
      <c r="B39" s="26" t="s">
        <v>70</v>
      </c>
      <c r="C39" s="27" t="s">
        <v>90</v>
      </c>
      <c r="D39" s="23">
        <v>1994</v>
      </c>
      <c r="E39" s="24">
        <f t="shared" si="25"/>
        <v>23</v>
      </c>
      <c r="F39" s="38">
        <f t="shared" si="26"/>
        <v>3</v>
      </c>
      <c r="G39" s="21" t="s">
        <v>16</v>
      </c>
      <c r="H39" s="38">
        <f t="shared" si="27"/>
        <v>0</v>
      </c>
      <c r="I39" s="21" t="s">
        <v>16</v>
      </c>
      <c r="J39" s="38">
        <f t="shared" si="28"/>
        <v>1</v>
      </c>
      <c r="K39" s="21">
        <v>93.15</v>
      </c>
      <c r="L39" s="38">
        <f t="shared" si="29"/>
        <v>8</v>
      </c>
      <c r="M39" s="21" t="s">
        <v>17</v>
      </c>
      <c r="N39" s="38">
        <f t="shared" si="30"/>
        <v>10</v>
      </c>
      <c r="O39" s="21" t="s">
        <v>17</v>
      </c>
      <c r="P39" s="38">
        <f t="shared" si="31"/>
        <v>3</v>
      </c>
      <c r="Q39" s="21" t="s">
        <v>16</v>
      </c>
      <c r="R39" s="38">
        <f t="shared" si="32"/>
        <v>0</v>
      </c>
      <c r="S39" s="21">
        <v>60</v>
      </c>
      <c r="T39" s="38">
        <f t="shared" si="33"/>
        <v>3</v>
      </c>
      <c r="U39" s="21">
        <v>2</v>
      </c>
      <c r="V39" s="38">
        <f t="shared" si="34"/>
        <v>0</v>
      </c>
      <c r="W39" s="21">
        <v>20</v>
      </c>
      <c r="X39" s="38">
        <v>0</v>
      </c>
      <c r="Y39" s="21">
        <v>0</v>
      </c>
      <c r="Z39" s="21">
        <v>0</v>
      </c>
      <c r="AA39" s="21">
        <v>100</v>
      </c>
      <c r="AB39" s="38">
        <f t="shared" si="35"/>
        <v>3</v>
      </c>
      <c r="AC39" s="39">
        <f t="shared" si="36"/>
        <v>31</v>
      </c>
    </row>
    <row r="40" spans="1:29" s="19" customFormat="1" ht="42.75" customHeight="1" x14ac:dyDescent="0.25">
      <c r="A40" s="25">
        <v>37</v>
      </c>
      <c r="B40" s="26" t="s">
        <v>119</v>
      </c>
      <c r="C40" s="27" t="s">
        <v>120</v>
      </c>
      <c r="D40" s="23">
        <v>1986</v>
      </c>
      <c r="E40" s="24">
        <f t="shared" si="25"/>
        <v>31</v>
      </c>
      <c r="F40" s="38">
        <f t="shared" si="26"/>
        <v>5</v>
      </c>
      <c r="G40" s="21" t="s">
        <v>16</v>
      </c>
      <c r="H40" s="38">
        <f t="shared" si="27"/>
        <v>0</v>
      </c>
      <c r="I40" s="21" t="s">
        <v>16</v>
      </c>
      <c r="J40" s="38">
        <f t="shared" si="28"/>
        <v>1</v>
      </c>
      <c r="K40" s="21">
        <v>76.45</v>
      </c>
      <c r="L40" s="38">
        <f t="shared" si="29"/>
        <v>6</v>
      </c>
      <c r="M40" s="21" t="s">
        <v>17</v>
      </c>
      <c r="N40" s="38">
        <f t="shared" si="30"/>
        <v>10</v>
      </c>
      <c r="O40" s="21" t="s">
        <v>17</v>
      </c>
      <c r="P40" s="38">
        <f t="shared" si="31"/>
        <v>3</v>
      </c>
      <c r="Q40" s="21" t="s">
        <v>16</v>
      </c>
      <c r="R40" s="38">
        <f t="shared" si="32"/>
        <v>0</v>
      </c>
      <c r="S40" s="21">
        <v>90</v>
      </c>
      <c r="T40" s="38">
        <f t="shared" si="33"/>
        <v>3</v>
      </c>
      <c r="U40" s="21">
        <v>2</v>
      </c>
      <c r="V40" s="38">
        <f t="shared" si="34"/>
        <v>0</v>
      </c>
      <c r="W40" s="21">
        <v>20</v>
      </c>
      <c r="X40" s="38">
        <v>0</v>
      </c>
      <c r="Y40" s="21">
        <v>0</v>
      </c>
      <c r="Z40" s="21">
        <v>0</v>
      </c>
      <c r="AA40" s="21">
        <v>98.3</v>
      </c>
      <c r="AB40" s="38">
        <f t="shared" si="35"/>
        <v>3</v>
      </c>
      <c r="AC40" s="39">
        <f t="shared" si="36"/>
        <v>31</v>
      </c>
    </row>
    <row r="41" spans="1:29" s="18" customFormat="1" ht="26.25" x14ac:dyDescent="0.25">
      <c r="A41" s="25">
        <v>38</v>
      </c>
      <c r="B41" s="26" t="s">
        <v>51</v>
      </c>
      <c r="C41" s="27" t="s">
        <v>91</v>
      </c>
      <c r="D41" s="23">
        <v>1984</v>
      </c>
      <c r="E41" s="24">
        <f t="shared" si="25"/>
        <v>33</v>
      </c>
      <c r="F41" s="38">
        <f t="shared" si="26"/>
        <v>5</v>
      </c>
      <c r="G41" s="21" t="s">
        <v>16</v>
      </c>
      <c r="H41" s="38">
        <f t="shared" si="27"/>
        <v>0</v>
      </c>
      <c r="I41" s="21" t="s">
        <v>17</v>
      </c>
      <c r="J41" s="38">
        <f t="shared" si="28"/>
        <v>2</v>
      </c>
      <c r="K41" s="21">
        <v>68.87</v>
      </c>
      <c r="L41" s="38">
        <f t="shared" si="29"/>
        <v>5</v>
      </c>
      <c r="M41" s="21" t="s">
        <v>17</v>
      </c>
      <c r="N41" s="38">
        <f t="shared" si="30"/>
        <v>10</v>
      </c>
      <c r="O41" s="21" t="s">
        <v>17</v>
      </c>
      <c r="P41" s="38">
        <f t="shared" si="31"/>
        <v>3</v>
      </c>
      <c r="Q41" s="21" t="s">
        <v>16</v>
      </c>
      <c r="R41" s="38">
        <f t="shared" si="32"/>
        <v>0</v>
      </c>
      <c r="S41" s="21">
        <v>60</v>
      </c>
      <c r="T41" s="38">
        <f t="shared" si="33"/>
        <v>3</v>
      </c>
      <c r="U41" s="21">
        <v>2</v>
      </c>
      <c r="V41" s="38">
        <f t="shared" si="34"/>
        <v>0</v>
      </c>
      <c r="W41" s="21">
        <v>20</v>
      </c>
      <c r="X41" s="38">
        <v>0</v>
      </c>
      <c r="Y41" s="21">
        <v>0</v>
      </c>
      <c r="Z41" s="21">
        <v>0</v>
      </c>
      <c r="AA41" s="21">
        <v>98.8</v>
      </c>
      <c r="AB41" s="38">
        <f t="shared" si="35"/>
        <v>3</v>
      </c>
      <c r="AC41" s="39">
        <f t="shared" si="36"/>
        <v>31</v>
      </c>
    </row>
    <row r="42" spans="1:29" s="18" customFormat="1" ht="26.25" x14ac:dyDescent="0.25">
      <c r="A42" s="25">
        <v>39</v>
      </c>
      <c r="B42" s="26" t="s">
        <v>57</v>
      </c>
      <c r="C42" s="27" t="s">
        <v>92</v>
      </c>
      <c r="D42" s="23">
        <v>1984</v>
      </c>
      <c r="E42" s="24">
        <f t="shared" si="25"/>
        <v>33</v>
      </c>
      <c r="F42" s="38">
        <f t="shared" si="26"/>
        <v>5</v>
      </c>
      <c r="G42" s="21" t="s">
        <v>16</v>
      </c>
      <c r="H42" s="38">
        <f t="shared" si="27"/>
        <v>0</v>
      </c>
      <c r="I42" s="21" t="s">
        <v>17</v>
      </c>
      <c r="J42" s="38">
        <f t="shared" si="28"/>
        <v>2</v>
      </c>
      <c r="K42" s="21">
        <v>67.819999999999993</v>
      </c>
      <c r="L42" s="38">
        <f t="shared" si="29"/>
        <v>5</v>
      </c>
      <c r="M42" s="21" t="s">
        <v>17</v>
      </c>
      <c r="N42" s="38">
        <f t="shared" si="30"/>
        <v>10</v>
      </c>
      <c r="O42" s="21" t="s">
        <v>17</v>
      </c>
      <c r="P42" s="38">
        <f t="shared" si="31"/>
        <v>3</v>
      </c>
      <c r="Q42" s="21" t="s">
        <v>16</v>
      </c>
      <c r="R42" s="38">
        <f t="shared" si="32"/>
        <v>0</v>
      </c>
      <c r="S42" s="21">
        <v>80</v>
      </c>
      <c r="T42" s="38">
        <f t="shared" si="33"/>
        <v>3</v>
      </c>
      <c r="U42" s="21">
        <v>2</v>
      </c>
      <c r="V42" s="38">
        <f t="shared" si="34"/>
        <v>0</v>
      </c>
      <c r="W42" s="21">
        <v>20</v>
      </c>
      <c r="X42" s="38">
        <v>0</v>
      </c>
      <c r="Y42" s="21">
        <v>0</v>
      </c>
      <c r="Z42" s="21">
        <v>0</v>
      </c>
      <c r="AA42" s="21">
        <v>98.2</v>
      </c>
      <c r="AB42" s="38">
        <f t="shared" si="35"/>
        <v>3</v>
      </c>
      <c r="AC42" s="39">
        <f t="shared" si="36"/>
        <v>31</v>
      </c>
    </row>
    <row r="43" spans="1:29" s="18" customFormat="1" ht="26.25" x14ac:dyDescent="0.25">
      <c r="A43" s="25">
        <v>40</v>
      </c>
      <c r="B43" s="26" t="s">
        <v>55</v>
      </c>
      <c r="C43" s="27" t="s">
        <v>93</v>
      </c>
      <c r="D43" s="23">
        <v>1983</v>
      </c>
      <c r="E43" s="24">
        <f t="shared" si="25"/>
        <v>34</v>
      </c>
      <c r="F43" s="38">
        <f t="shared" si="26"/>
        <v>5</v>
      </c>
      <c r="G43" s="21" t="s">
        <v>16</v>
      </c>
      <c r="H43" s="38">
        <f t="shared" si="27"/>
        <v>0</v>
      </c>
      <c r="I43" s="21" t="s">
        <v>17</v>
      </c>
      <c r="J43" s="38">
        <f t="shared" si="28"/>
        <v>2</v>
      </c>
      <c r="K43" s="21">
        <v>69.86</v>
      </c>
      <c r="L43" s="38">
        <f t="shared" si="29"/>
        <v>5</v>
      </c>
      <c r="M43" s="21" t="s">
        <v>17</v>
      </c>
      <c r="N43" s="38">
        <f t="shared" si="30"/>
        <v>10</v>
      </c>
      <c r="O43" s="21" t="s">
        <v>17</v>
      </c>
      <c r="P43" s="38">
        <f t="shared" si="31"/>
        <v>3</v>
      </c>
      <c r="Q43" s="21" t="s">
        <v>16</v>
      </c>
      <c r="R43" s="38">
        <f t="shared" si="32"/>
        <v>0</v>
      </c>
      <c r="S43" s="21">
        <v>79</v>
      </c>
      <c r="T43" s="38">
        <f t="shared" si="33"/>
        <v>3</v>
      </c>
      <c r="U43" s="21">
        <v>2</v>
      </c>
      <c r="V43" s="38">
        <f t="shared" si="34"/>
        <v>0</v>
      </c>
      <c r="W43" s="21">
        <v>20</v>
      </c>
      <c r="X43" s="38">
        <v>0</v>
      </c>
      <c r="Y43" s="21">
        <v>0</v>
      </c>
      <c r="Z43" s="21">
        <v>0</v>
      </c>
      <c r="AA43" s="21">
        <v>98.3</v>
      </c>
      <c r="AB43" s="38">
        <f t="shared" si="35"/>
        <v>3</v>
      </c>
      <c r="AC43" s="39">
        <f t="shared" si="36"/>
        <v>31</v>
      </c>
    </row>
    <row r="44" spans="1:29" s="18" customFormat="1" ht="26.25" x14ac:dyDescent="0.25">
      <c r="A44" s="25">
        <v>41</v>
      </c>
      <c r="B44" s="26" t="s">
        <v>69</v>
      </c>
      <c r="C44" s="27" t="s">
        <v>101</v>
      </c>
      <c r="D44" s="23">
        <v>1986</v>
      </c>
      <c r="E44" s="24">
        <f t="shared" si="25"/>
        <v>31</v>
      </c>
      <c r="F44" s="38">
        <f t="shared" si="26"/>
        <v>5</v>
      </c>
      <c r="G44" s="21" t="s">
        <v>16</v>
      </c>
      <c r="H44" s="38">
        <f t="shared" si="27"/>
        <v>0</v>
      </c>
      <c r="I44" s="21" t="s">
        <v>17</v>
      </c>
      <c r="J44" s="38">
        <f t="shared" si="28"/>
        <v>2</v>
      </c>
      <c r="K44" s="21">
        <v>69.2</v>
      </c>
      <c r="L44" s="38">
        <f t="shared" si="29"/>
        <v>5</v>
      </c>
      <c r="M44" s="21" t="s">
        <v>17</v>
      </c>
      <c r="N44" s="38">
        <f t="shared" si="30"/>
        <v>10</v>
      </c>
      <c r="O44" s="21" t="s">
        <v>17</v>
      </c>
      <c r="P44" s="38">
        <f t="shared" si="31"/>
        <v>3</v>
      </c>
      <c r="Q44" s="21" t="s">
        <v>16</v>
      </c>
      <c r="R44" s="38">
        <f t="shared" si="32"/>
        <v>0</v>
      </c>
      <c r="S44" s="21">
        <v>60</v>
      </c>
      <c r="T44" s="38">
        <f t="shared" si="33"/>
        <v>3</v>
      </c>
      <c r="U44" s="21">
        <v>2</v>
      </c>
      <c r="V44" s="38">
        <f t="shared" si="34"/>
        <v>0</v>
      </c>
      <c r="W44" s="21">
        <v>20</v>
      </c>
      <c r="X44" s="38">
        <v>0</v>
      </c>
      <c r="Y44" s="21">
        <v>0</v>
      </c>
      <c r="Z44" s="21">
        <v>0</v>
      </c>
      <c r="AA44" s="21">
        <v>98</v>
      </c>
      <c r="AB44" s="38">
        <f t="shared" si="35"/>
        <v>3</v>
      </c>
      <c r="AC44" s="39">
        <f t="shared" si="36"/>
        <v>31</v>
      </c>
    </row>
    <row r="45" spans="1:29" s="18" customFormat="1" ht="26.25" x14ac:dyDescent="0.25">
      <c r="A45" s="25">
        <v>42</v>
      </c>
      <c r="B45" s="26" t="s">
        <v>47</v>
      </c>
      <c r="C45" s="27" t="s">
        <v>105</v>
      </c>
      <c r="D45" s="23">
        <v>1991</v>
      </c>
      <c r="E45" s="24">
        <f t="shared" si="25"/>
        <v>26</v>
      </c>
      <c r="F45" s="38">
        <f t="shared" si="26"/>
        <v>5</v>
      </c>
      <c r="G45" s="21" t="s">
        <v>16</v>
      </c>
      <c r="H45" s="38">
        <f t="shared" si="27"/>
        <v>0</v>
      </c>
      <c r="I45" s="21" t="s">
        <v>17</v>
      </c>
      <c r="J45" s="38">
        <f t="shared" si="28"/>
        <v>2</v>
      </c>
      <c r="K45" s="21">
        <v>67.510000000000005</v>
      </c>
      <c r="L45" s="38">
        <f t="shared" si="29"/>
        <v>5</v>
      </c>
      <c r="M45" s="21" t="s">
        <v>17</v>
      </c>
      <c r="N45" s="38">
        <f t="shared" si="30"/>
        <v>10</v>
      </c>
      <c r="O45" s="21" t="s">
        <v>17</v>
      </c>
      <c r="P45" s="38">
        <f t="shared" si="31"/>
        <v>3</v>
      </c>
      <c r="Q45" s="21" t="s">
        <v>16</v>
      </c>
      <c r="R45" s="38">
        <f t="shared" si="32"/>
        <v>0</v>
      </c>
      <c r="S45" s="21">
        <v>95</v>
      </c>
      <c r="T45" s="38">
        <f t="shared" si="33"/>
        <v>3</v>
      </c>
      <c r="U45" s="21">
        <v>2</v>
      </c>
      <c r="V45" s="38">
        <f t="shared" si="34"/>
        <v>0</v>
      </c>
      <c r="W45" s="21">
        <v>20</v>
      </c>
      <c r="X45" s="38">
        <v>0</v>
      </c>
      <c r="Y45" s="21">
        <v>0</v>
      </c>
      <c r="Z45" s="21">
        <v>0</v>
      </c>
      <c r="AA45" s="21">
        <v>98.25</v>
      </c>
      <c r="AB45" s="38">
        <f t="shared" si="35"/>
        <v>3</v>
      </c>
      <c r="AC45" s="39">
        <f t="shared" si="36"/>
        <v>31</v>
      </c>
    </row>
    <row r="46" spans="1:29" s="18" customFormat="1" ht="26.25" x14ac:dyDescent="0.25">
      <c r="A46" s="25">
        <v>43</v>
      </c>
      <c r="B46" s="26" t="s">
        <v>54</v>
      </c>
      <c r="C46" s="27" t="s">
        <v>109</v>
      </c>
      <c r="D46" s="23">
        <v>1983</v>
      </c>
      <c r="E46" s="24">
        <f t="shared" si="25"/>
        <v>34</v>
      </c>
      <c r="F46" s="38">
        <f t="shared" si="26"/>
        <v>5</v>
      </c>
      <c r="G46" s="21" t="s">
        <v>16</v>
      </c>
      <c r="H46" s="38">
        <f t="shared" si="27"/>
        <v>0</v>
      </c>
      <c r="I46" s="21" t="s">
        <v>17</v>
      </c>
      <c r="J46" s="38">
        <f t="shared" si="28"/>
        <v>2</v>
      </c>
      <c r="K46" s="21">
        <v>69.66</v>
      </c>
      <c r="L46" s="38">
        <f t="shared" si="29"/>
        <v>5</v>
      </c>
      <c r="M46" s="21" t="s">
        <v>17</v>
      </c>
      <c r="N46" s="38">
        <f t="shared" si="30"/>
        <v>10</v>
      </c>
      <c r="O46" s="21" t="s">
        <v>17</v>
      </c>
      <c r="P46" s="38">
        <f t="shared" si="31"/>
        <v>3</v>
      </c>
      <c r="Q46" s="21" t="s">
        <v>16</v>
      </c>
      <c r="R46" s="38">
        <f t="shared" si="32"/>
        <v>0</v>
      </c>
      <c r="S46" s="21">
        <v>57</v>
      </c>
      <c r="T46" s="38">
        <f t="shared" si="33"/>
        <v>3</v>
      </c>
      <c r="U46" s="21">
        <v>2</v>
      </c>
      <c r="V46" s="38">
        <f t="shared" si="34"/>
        <v>0</v>
      </c>
      <c r="W46" s="21">
        <v>20</v>
      </c>
      <c r="X46" s="38">
        <v>0</v>
      </c>
      <c r="Y46" s="21">
        <v>0</v>
      </c>
      <c r="Z46" s="21">
        <v>0</v>
      </c>
      <c r="AA46" s="21">
        <v>98</v>
      </c>
      <c r="AB46" s="38">
        <f t="shared" si="35"/>
        <v>3</v>
      </c>
      <c r="AC46" s="39">
        <f t="shared" si="36"/>
        <v>31</v>
      </c>
    </row>
    <row r="47" spans="1:29" s="32" customFormat="1" ht="26.25" x14ac:dyDescent="0.25">
      <c r="A47" s="25">
        <v>44</v>
      </c>
      <c r="B47" s="26" t="s">
        <v>26</v>
      </c>
      <c r="C47" s="27" t="s">
        <v>113</v>
      </c>
      <c r="D47" s="28">
        <v>1989</v>
      </c>
      <c r="E47" s="29">
        <f t="shared" si="25"/>
        <v>28</v>
      </c>
      <c r="F47" s="35">
        <f t="shared" si="26"/>
        <v>5</v>
      </c>
      <c r="G47" s="25" t="s">
        <v>16</v>
      </c>
      <c r="H47" s="35">
        <f t="shared" si="27"/>
        <v>0</v>
      </c>
      <c r="I47" s="25" t="s">
        <v>16</v>
      </c>
      <c r="J47" s="35">
        <f t="shared" si="28"/>
        <v>1</v>
      </c>
      <c r="K47" s="25">
        <v>71.48</v>
      </c>
      <c r="L47" s="35">
        <f t="shared" si="29"/>
        <v>6</v>
      </c>
      <c r="M47" s="25" t="s">
        <v>17</v>
      </c>
      <c r="N47" s="35">
        <f t="shared" si="30"/>
        <v>10</v>
      </c>
      <c r="O47" s="25" t="s">
        <v>17</v>
      </c>
      <c r="P47" s="35">
        <f t="shared" si="31"/>
        <v>3</v>
      </c>
      <c r="Q47" s="25" t="s">
        <v>16</v>
      </c>
      <c r="R47" s="35">
        <f t="shared" si="32"/>
        <v>0</v>
      </c>
      <c r="S47" s="25">
        <v>59</v>
      </c>
      <c r="T47" s="35">
        <f t="shared" si="33"/>
        <v>3</v>
      </c>
      <c r="U47" s="25">
        <v>2</v>
      </c>
      <c r="V47" s="35">
        <f t="shared" si="34"/>
        <v>0</v>
      </c>
      <c r="W47" s="25">
        <v>20</v>
      </c>
      <c r="X47" s="35">
        <v>0</v>
      </c>
      <c r="Y47" s="25">
        <v>0</v>
      </c>
      <c r="Z47" s="25">
        <v>0</v>
      </c>
      <c r="AA47" s="25">
        <v>100</v>
      </c>
      <c r="AB47" s="35">
        <f t="shared" si="35"/>
        <v>3</v>
      </c>
      <c r="AC47" s="37">
        <f t="shared" si="36"/>
        <v>31</v>
      </c>
    </row>
    <row r="48" spans="1:29" s="19" customFormat="1" ht="26.25" x14ac:dyDescent="0.25">
      <c r="A48" s="25">
        <v>45</v>
      </c>
      <c r="B48" s="26" t="s">
        <v>29</v>
      </c>
      <c r="C48" s="27" t="s">
        <v>116</v>
      </c>
      <c r="D48" s="28">
        <v>1986</v>
      </c>
      <c r="E48" s="29">
        <f t="shared" ref="E48:E72" si="61">2017-D48</f>
        <v>31</v>
      </c>
      <c r="F48" s="35">
        <f t="shared" ref="F48:F72" si="62">IF(AND(E48&gt;=10,E48&lt;=15),1,IF(AND(E48&gt;=16,E48&lt;=25),3,IF(AND(E48&gt;=26,E48&lt;=35),5,IF(E48&gt;35,6))))</f>
        <v>5</v>
      </c>
      <c r="G48" s="25" t="s">
        <v>16</v>
      </c>
      <c r="H48" s="35">
        <f t="shared" ref="H48:H72" si="63">IF(G48="да",2,0)</f>
        <v>0</v>
      </c>
      <c r="I48" s="25" t="s">
        <v>17</v>
      </c>
      <c r="J48" s="35">
        <f t="shared" ref="J48:J72" si="64">IF(I48="да",2,1)</f>
        <v>2</v>
      </c>
      <c r="K48" s="25">
        <v>69.760000000000005</v>
      </c>
      <c r="L48" s="35">
        <f t="shared" ref="L48:L72" si="65">IF(AND(K48&gt;=0,K48&lt;=66.99),"откл.",IF(AND(K48&gt;=67,K48&lt;=69.99),5,IF(AND(K48&gt;=70,K48&lt;=79.99),6,IF(AND(K48&gt;=80,K48&lt;=89.99),7,IF(AND(K48&gt;=90,K48&lt;=99.9),8,9)))))</f>
        <v>5</v>
      </c>
      <c r="M48" s="25" t="s">
        <v>17</v>
      </c>
      <c r="N48" s="35">
        <f t="shared" ref="N48:N72" si="66">IF(M48="да",10,0)</f>
        <v>10</v>
      </c>
      <c r="O48" s="25" t="s">
        <v>17</v>
      </c>
      <c r="P48" s="35">
        <f t="shared" ref="P48:P72" si="67">IF(O48="да",3,2)</f>
        <v>3</v>
      </c>
      <c r="Q48" s="25" t="s">
        <v>16</v>
      </c>
      <c r="R48" s="35">
        <f t="shared" ref="R48:R72" si="68">IF(Q48="да",3,0)</f>
        <v>0</v>
      </c>
      <c r="S48" s="25">
        <v>60</v>
      </c>
      <c r="T48" s="35">
        <f t="shared" ref="T48:T72" si="69">IF(AND(S48&gt;0,S48&lt;=50),2,IF(AND(S48&gt;=51,S48&lt;=100),3,IF(AND(S48&gt;=101,S48&lt;=150),4,IF(AND(S48&lt;=200,S48&gt;=151),5,7))))</f>
        <v>3</v>
      </c>
      <c r="U48" s="25">
        <v>2</v>
      </c>
      <c r="V48" s="35">
        <f t="shared" ref="V48:V72" si="70">IF(AND(U48&gt;=2,U48&lt;=3),0,IF(AND(U48&gt;3,U48&lt;=5),3,IF(AND(U48&gt;5),5)))</f>
        <v>0</v>
      </c>
      <c r="W48" s="25">
        <v>20</v>
      </c>
      <c r="X48" s="35">
        <v>0</v>
      </c>
      <c r="Y48" s="25">
        <v>0</v>
      </c>
      <c r="Z48" s="25">
        <v>0</v>
      </c>
      <c r="AA48" s="25">
        <v>98.6</v>
      </c>
      <c r="AB48" s="35">
        <f t="shared" ref="AB48:AB72" si="71">IF(AND(AA48=97.7),0,IF(AND(AA48=97.8),1,IF(AND(AA48=97.9),2,IF(AND(AA48&gt;=98),3,"откл."))))</f>
        <v>3</v>
      </c>
      <c r="AC48" s="37">
        <f t="shared" ref="AC48:AC72" si="72">F48+H48+J48+L48+N48+P48+R48+T48+V48+X48+Z48+AB48</f>
        <v>31</v>
      </c>
    </row>
    <row r="49" spans="1:29" s="18" customFormat="1" ht="26.25" x14ac:dyDescent="0.25">
      <c r="A49" s="25">
        <v>46</v>
      </c>
      <c r="B49" s="26" t="s">
        <v>33</v>
      </c>
      <c r="C49" s="27" t="s">
        <v>116</v>
      </c>
      <c r="D49" s="23">
        <v>1983</v>
      </c>
      <c r="E49" s="24">
        <f t="shared" si="61"/>
        <v>34</v>
      </c>
      <c r="F49" s="38">
        <f t="shared" si="62"/>
        <v>5</v>
      </c>
      <c r="G49" s="21" t="s">
        <v>16</v>
      </c>
      <c r="H49" s="38">
        <f t="shared" si="63"/>
        <v>0</v>
      </c>
      <c r="I49" s="21" t="s">
        <v>17</v>
      </c>
      <c r="J49" s="38">
        <f t="shared" si="64"/>
        <v>2</v>
      </c>
      <c r="K49" s="21">
        <v>69.3</v>
      </c>
      <c r="L49" s="38">
        <f t="shared" si="65"/>
        <v>5</v>
      </c>
      <c r="M49" s="21" t="s">
        <v>17</v>
      </c>
      <c r="N49" s="38">
        <f t="shared" si="66"/>
        <v>10</v>
      </c>
      <c r="O49" s="21" t="s">
        <v>17</v>
      </c>
      <c r="P49" s="38">
        <f t="shared" si="67"/>
        <v>3</v>
      </c>
      <c r="Q49" s="21" t="s">
        <v>16</v>
      </c>
      <c r="R49" s="38">
        <f t="shared" si="68"/>
        <v>0</v>
      </c>
      <c r="S49" s="21">
        <v>60</v>
      </c>
      <c r="T49" s="38">
        <f t="shared" si="69"/>
        <v>3</v>
      </c>
      <c r="U49" s="21">
        <v>2</v>
      </c>
      <c r="V49" s="38">
        <f t="shared" si="70"/>
        <v>0</v>
      </c>
      <c r="W49" s="21">
        <v>20</v>
      </c>
      <c r="X49" s="38">
        <v>0</v>
      </c>
      <c r="Y49" s="21">
        <v>0</v>
      </c>
      <c r="Z49" s="21">
        <v>0</v>
      </c>
      <c r="AA49" s="21">
        <v>98.8</v>
      </c>
      <c r="AB49" s="38">
        <f t="shared" si="71"/>
        <v>3</v>
      </c>
      <c r="AC49" s="39">
        <f t="shared" si="72"/>
        <v>31</v>
      </c>
    </row>
    <row r="50" spans="1:29" s="18" customFormat="1" ht="26.25" x14ac:dyDescent="0.25">
      <c r="A50" s="25">
        <v>47</v>
      </c>
      <c r="B50" s="26" t="s">
        <v>34</v>
      </c>
      <c r="C50" s="27" t="s">
        <v>116</v>
      </c>
      <c r="D50" s="23">
        <v>1985</v>
      </c>
      <c r="E50" s="24">
        <f t="shared" si="61"/>
        <v>32</v>
      </c>
      <c r="F50" s="38">
        <f t="shared" si="62"/>
        <v>5</v>
      </c>
      <c r="G50" s="21" t="s">
        <v>16</v>
      </c>
      <c r="H50" s="38">
        <f t="shared" si="63"/>
        <v>0</v>
      </c>
      <c r="I50" s="21" t="s">
        <v>17</v>
      </c>
      <c r="J50" s="38">
        <f t="shared" si="64"/>
        <v>2</v>
      </c>
      <c r="K50" s="21">
        <v>69.8</v>
      </c>
      <c r="L50" s="38">
        <f t="shared" si="65"/>
        <v>5</v>
      </c>
      <c r="M50" s="21" t="s">
        <v>17</v>
      </c>
      <c r="N50" s="38">
        <f t="shared" si="66"/>
        <v>10</v>
      </c>
      <c r="O50" s="21" t="s">
        <v>17</v>
      </c>
      <c r="P50" s="38">
        <f t="shared" si="67"/>
        <v>3</v>
      </c>
      <c r="Q50" s="21" t="s">
        <v>16</v>
      </c>
      <c r="R50" s="38">
        <f t="shared" si="68"/>
        <v>0</v>
      </c>
      <c r="S50" s="21">
        <v>80</v>
      </c>
      <c r="T50" s="38">
        <f t="shared" si="69"/>
        <v>3</v>
      </c>
      <c r="U50" s="21">
        <v>2</v>
      </c>
      <c r="V50" s="38">
        <f t="shared" si="70"/>
        <v>0</v>
      </c>
      <c r="W50" s="21">
        <v>20</v>
      </c>
      <c r="X50" s="38">
        <v>0</v>
      </c>
      <c r="Y50" s="21">
        <v>0</v>
      </c>
      <c r="Z50" s="21">
        <v>0</v>
      </c>
      <c r="AA50" s="21">
        <v>99.4</v>
      </c>
      <c r="AB50" s="38">
        <f t="shared" si="71"/>
        <v>3</v>
      </c>
      <c r="AC50" s="39">
        <f t="shared" si="72"/>
        <v>31</v>
      </c>
    </row>
    <row r="51" spans="1:29" s="19" customFormat="1" ht="26.25" x14ac:dyDescent="0.25">
      <c r="A51" s="25">
        <v>48</v>
      </c>
      <c r="B51" s="26" t="s">
        <v>30</v>
      </c>
      <c r="C51" s="27" t="s">
        <v>116</v>
      </c>
      <c r="D51" s="23">
        <v>1986</v>
      </c>
      <c r="E51" s="24">
        <f t="shared" ref="E51:E52" si="73">2017-D51</f>
        <v>31</v>
      </c>
      <c r="F51" s="38">
        <f t="shared" ref="F51:F52" si="74">IF(AND(E51&gt;=10,E51&lt;=15),1,IF(AND(E51&gt;=16,E51&lt;=25),3,IF(AND(E51&gt;=26,E51&lt;=35),5,IF(E51&gt;35,6))))</f>
        <v>5</v>
      </c>
      <c r="G51" s="21" t="s">
        <v>16</v>
      </c>
      <c r="H51" s="38">
        <f t="shared" ref="H51:H52" si="75">IF(G51="да",2,0)</f>
        <v>0</v>
      </c>
      <c r="I51" s="21" t="s">
        <v>17</v>
      </c>
      <c r="J51" s="38">
        <f t="shared" ref="J51:J52" si="76">IF(I51="да",2,1)</f>
        <v>2</v>
      </c>
      <c r="K51" s="21">
        <v>69.709999999999994</v>
      </c>
      <c r="L51" s="38">
        <f t="shared" ref="L51:L52" si="77">IF(AND(K51&gt;=0,K51&lt;=66.99),"откл.",IF(AND(K51&gt;=67,K51&lt;=69.99),5,IF(AND(K51&gt;=70,K51&lt;=79.99),6,IF(AND(K51&gt;=80,K51&lt;=89.99),7,IF(AND(K51&gt;=90,K51&lt;=99.9),8,9)))))</f>
        <v>5</v>
      </c>
      <c r="M51" s="21" t="s">
        <v>17</v>
      </c>
      <c r="N51" s="38">
        <f t="shared" ref="N51:N52" si="78">IF(M51="да",10,0)</f>
        <v>10</v>
      </c>
      <c r="O51" s="21" t="s">
        <v>17</v>
      </c>
      <c r="P51" s="38">
        <f t="shared" ref="P51:P52" si="79">IF(O51="да",3,2)</f>
        <v>3</v>
      </c>
      <c r="Q51" s="21" t="s">
        <v>16</v>
      </c>
      <c r="R51" s="38">
        <f t="shared" ref="R51:R52" si="80">IF(Q51="да",3,0)</f>
        <v>0</v>
      </c>
      <c r="S51" s="21">
        <v>60</v>
      </c>
      <c r="T51" s="38">
        <f t="shared" ref="T51:T52" si="81">IF(AND(S51&gt;0,S51&lt;=50),2,IF(AND(S51&gt;=51,S51&lt;=100),3,IF(AND(S51&gt;=101,S51&lt;=150),4,IF(AND(S51&lt;=200,S51&gt;=151),5,7))))</f>
        <v>3</v>
      </c>
      <c r="U51" s="21">
        <v>2</v>
      </c>
      <c r="V51" s="38">
        <f t="shared" ref="V51:V52" si="82">IF(AND(U51&gt;=2,U51&lt;=3),0,IF(AND(U51&gt;3,U51&lt;=5),3,IF(AND(U51&gt;5),5)))</f>
        <v>0</v>
      </c>
      <c r="W51" s="21">
        <v>20</v>
      </c>
      <c r="X51" s="38">
        <v>0</v>
      </c>
      <c r="Y51" s="21">
        <v>0</v>
      </c>
      <c r="Z51" s="21">
        <v>0</v>
      </c>
      <c r="AA51" s="21">
        <v>99.5</v>
      </c>
      <c r="AB51" s="38">
        <f t="shared" ref="AB51:AB52" si="83">IF(AND(AA51=97.7),0,IF(AND(AA51=97.8),1,IF(AND(AA51=97.9),2,IF(AND(AA51&gt;=98),3,"откл."))))</f>
        <v>3</v>
      </c>
      <c r="AC51" s="39">
        <f t="shared" ref="AC51:AC52" si="84">F51+H51+J51+L51+N51+P51+R51+T51+V51+X51+Z51+AB51</f>
        <v>31</v>
      </c>
    </row>
    <row r="52" spans="1:29" s="19" customFormat="1" ht="26.25" x14ac:dyDescent="0.25">
      <c r="A52" s="25">
        <v>49</v>
      </c>
      <c r="B52" s="26" t="s">
        <v>44</v>
      </c>
      <c r="C52" s="27" t="s">
        <v>116</v>
      </c>
      <c r="D52" s="23">
        <v>1984</v>
      </c>
      <c r="E52" s="24">
        <f t="shared" si="73"/>
        <v>33</v>
      </c>
      <c r="F52" s="38">
        <f t="shared" si="74"/>
        <v>5</v>
      </c>
      <c r="G52" s="21" t="s">
        <v>16</v>
      </c>
      <c r="H52" s="38">
        <f t="shared" si="75"/>
        <v>0</v>
      </c>
      <c r="I52" s="21" t="s">
        <v>17</v>
      </c>
      <c r="J52" s="38">
        <f t="shared" si="76"/>
        <v>2</v>
      </c>
      <c r="K52" s="21">
        <v>68.37</v>
      </c>
      <c r="L52" s="38">
        <f t="shared" si="77"/>
        <v>5</v>
      </c>
      <c r="M52" s="21" t="s">
        <v>17</v>
      </c>
      <c r="N52" s="38">
        <f t="shared" si="78"/>
        <v>10</v>
      </c>
      <c r="O52" s="21" t="s">
        <v>17</v>
      </c>
      <c r="P52" s="38">
        <f t="shared" si="79"/>
        <v>3</v>
      </c>
      <c r="Q52" s="21" t="s">
        <v>16</v>
      </c>
      <c r="R52" s="38">
        <f t="shared" si="80"/>
        <v>0</v>
      </c>
      <c r="S52" s="21">
        <v>71</v>
      </c>
      <c r="T52" s="38">
        <f t="shared" si="81"/>
        <v>3</v>
      </c>
      <c r="U52" s="21">
        <v>2</v>
      </c>
      <c r="V52" s="38">
        <f t="shared" si="82"/>
        <v>0</v>
      </c>
      <c r="W52" s="21">
        <v>20</v>
      </c>
      <c r="X52" s="38">
        <v>0</v>
      </c>
      <c r="Y52" s="21">
        <v>0</v>
      </c>
      <c r="Z52" s="21">
        <v>0</v>
      </c>
      <c r="AA52" s="21">
        <v>98.5</v>
      </c>
      <c r="AB52" s="38">
        <f t="shared" si="83"/>
        <v>3</v>
      </c>
      <c r="AC52" s="39">
        <f t="shared" si="84"/>
        <v>31</v>
      </c>
    </row>
    <row r="53" spans="1:29" s="19" customFormat="1" ht="26.25" x14ac:dyDescent="0.25">
      <c r="A53" s="25">
        <v>50</v>
      </c>
      <c r="B53" s="26" t="s">
        <v>62</v>
      </c>
      <c r="C53" s="27" t="s">
        <v>115</v>
      </c>
      <c r="D53" s="23">
        <v>1991</v>
      </c>
      <c r="E53" s="24">
        <f t="shared" si="61"/>
        <v>26</v>
      </c>
      <c r="F53" s="38">
        <f t="shared" si="62"/>
        <v>5</v>
      </c>
      <c r="G53" s="21" t="s">
        <v>16</v>
      </c>
      <c r="H53" s="38">
        <f t="shared" si="63"/>
        <v>0</v>
      </c>
      <c r="I53" s="21" t="s">
        <v>17</v>
      </c>
      <c r="J53" s="38">
        <f t="shared" si="64"/>
        <v>2</v>
      </c>
      <c r="K53" s="21">
        <v>69</v>
      </c>
      <c r="L53" s="38">
        <f t="shared" si="65"/>
        <v>5</v>
      </c>
      <c r="M53" s="21" t="s">
        <v>17</v>
      </c>
      <c r="N53" s="38">
        <f t="shared" si="66"/>
        <v>10</v>
      </c>
      <c r="O53" s="21" t="s">
        <v>17</v>
      </c>
      <c r="P53" s="38">
        <f t="shared" si="67"/>
        <v>3</v>
      </c>
      <c r="Q53" s="21" t="s">
        <v>16</v>
      </c>
      <c r="R53" s="38">
        <f t="shared" si="68"/>
        <v>0</v>
      </c>
      <c r="S53" s="21">
        <v>54</v>
      </c>
      <c r="T53" s="38">
        <f t="shared" si="69"/>
        <v>3</v>
      </c>
      <c r="U53" s="21">
        <v>2</v>
      </c>
      <c r="V53" s="38">
        <f t="shared" si="70"/>
        <v>0</v>
      </c>
      <c r="W53" s="21">
        <v>20</v>
      </c>
      <c r="X53" s="38">
        <v>0</v>
      </c>
      <c r="Y53" s="21">
        <v>0</v>
      </c>
      <c r="Z53" s="21">
        <v>0</v>
      </c>
      <c r="AA53" s="21">
        <v>98</v>
      </c>
      <c r="AB53" s="38">
        <f t="shared" si="71"/>
        <v>3</v>
      </c>
      <c r="AC53" s="39">
        <f t="shared" si="72"/>
        <v>31</v>
      </c>
    </row>
    <row r="54" spans="1:29" s="19" customFormat="1" ht="26.25" x14ac:dyDescent="0.25">
      <c r="A54" s="25">
        <v>51</v>
      </c>
      <c r="B54" s="26" t="s">
        <v>41</v>
      </c>
      <c r="C54" s="27" t="s">
        <v>118</v>
      </c>
      <c r="D54" s="23">
        <v>1984</v>
      </c>
      <c r="E54" s="24">
        <f t="shared" si="61"/>
        <v>33</v>
      </c>
      <c r="F54" s="38">
        <f t="shared" si="62"/>
        <v>5</v>
      </c>
      <c r="G54" s="21" t="s">
        <v>16</v>
      </c>
      <c r="H54" s="38">
        <f t="shared" si="63"/>
        <v>0</v>
      </c>
      <c r="I54" s="21" t="s">
        <v>17</v>
      </c>
      <c r="J54" s="38">
        <f t="shared" si="64"/>
        <v>2</v>
      </c>
      <c r="K54" s="21">
        <v>68.7</v>
      </c>
      <c r="L54" s="38">
        <f t="shared" si="65"/>
        <v>5</v>
      </c>
      <c r="M54" s="21" t="s">
        <v>17</v>
      </c>
      <c r="N54" s="38">
        <f t="shared" si="66"/>
        <v>10</v>
      </c>
      <c r="O54" s="21" t="s">
        <v>17</v>
      </c>
      <c r="P54" s="38">
        <f t="shared" si="67"/>
        <v>3</v>
      </c>
      <c r="Q54" s="21" t="s">
        <v>16</v>
      </c>
      <c r="R54" s="38">
        <f t="shared" si="68"/>
        <v>0</v>
      </c>
      <c r="S54" s="21">
        <v>71</v>
      </c>
      <c r="T54" s="38">
        <f t="shared" si="69"/>
        <v>3</v>
      </c>
      <c r="U54" s="21">
        <v>2</v>
      </c>
      <c r="V54" s="38">
        <f t="shared" si="70"/>
        <v>0</v>
      </c>
      <c r="W54" s="21">
        <v>20</v>
      </c>
      <c r="X54" s="38">
        <v>0</v>
      </c>
      <c r="Y54" s="21">
        <v>0</v>
      </c>
      <c r="Z54" s="21">
        <v>0</v>
      </c>
      <c r="AA54" s="21">
        <v>99.6</v>
      </c>
      <c r="AB54" s="38">
        <f t="shared" si="71"/>
        <v>3</v>
      </c>
      <c r="AC54" s="39">
        <f t="shared" si="72"/>
        <v>31</v>
      </c>
    </row>
    <row r="55" spans="1:29" s="18" customFormat="1" ht="26.25" x14ac:dyDescent="0.25">
      <c r="A55" s="25">
        <v>52</v>
      </c>
      <c r="B55" s="26" t="s">
        <v>42</v>
      </c>
      <c r="C55" s="27" t="s">
        <v>118</v>
      </c>
      <c r="D55" s="23">
        <v>1984</v>
      </c>
      <c r="E55" s="24">
        <f t="shared" si="61"/>
        <v>33</v>
      </c>
      <c r="F55" s="38">
        <f t="shared" si="62"/>
        <v>5</v>
      </c>
      <c r="G55" s="21" t="s">
        <v>16</v>
      </c>
      <c r="H55" s="38">
        <f t="shared" si="63"/>
        <v>0</v>
      </c>
      <c r="I55" s="21" t="s">
        <v>17</v>
      </c>
      <c r="J55" s="38">
        <f t="shared" si="64"/>
        <v>2</v>
      </c>
      <c r="K55" s="21">
        <v>69.3</v>
      </c>
      <c r="L55" s="38">
        <f t="shared" si="65"/>
        <v>5</v>
      </c>
      <c r="M55" s="21" t="s">
        <v>17</v>
      </c>
      <c r="N55" s="38">
        <f t="shared" si="66"/>
        <v>10</v>
      </c>
      <c r="O55" s="21" t="s">
        <v>17</v>
      </c>
      <c r="P55" s="38">
        <f t="shared" si="67"/>
        <v>3</v>
      </c>
      <c r="Q55" s="21" t="s">
        <v>16</v>
      </c>
      <c r="R55" s="38">
        <f t="shared" si="68"/>
        <v>0</v>
      </c>
      <c r="S55" s="21">
        <v>71</v>
      </c>
      <c r="T55" s="38">
        <f t="shared" si="69"/>
        <v>3</v>
      </c>
      <c r="U55" s="21">
        <v>2</v>
      </c>
      <c r="V55" s="38">
        <f t="shared" si="70"/>
        <v>0</v>
      </c>
      <c r="W55" s="21">
        <v>20</v>
      </c>
      <c r="X55" s="38">
        <v>0</v>
      </c>
      <c r="Y55" s="21">
        <v>0</v>
      </c>
      <c r="Z55" s="21">
        <v>0</v>
      </c>
      <c r="AA55" s="21">
        <v>98.6</v>
      </c>
      <c r="AB55" s="38">
        <f t="shared" si="71"/>
        <v>3</v>
      </c>
      <c r="AC55" s="39">
        <f t="shared" si="72"/>
        <v>31</v>
      </c>
    </row>
    <row r="56" spans="1:29" s="18" customFormat="1" ht="26.25" x14ac:dyDescent="0.25">
      <c r="A56" s="25">
        <v>53</v>
      </c>
      <c r="B56" s="26" t="s">
        <v>43</v>
      </c>
      <c r="C56" s="27" t="s">
        <v>118</v>
      </c>
      <c r="D56" s="23">
        <v>1984</v>
      </c>
      <c r="E56" s="24">
        <f t="shared" si="61"/>
        <v>33</v>
      </c>
      <c r="F56" s="38">
        <f t="shared" si="62"/>
        <v>5</v>
      </c>
      <c r="G56" s="21" t="s">
        <v>16</v>
      </c>
      <c r="H56" s="38">
        <f t="shared" si="63"/>
        <v>0</v>
      </c>
      <c r="I56" s="21" t="s">
        <v>17</v>
      </c>
      <c r="J56" s="38">
        <f t="shared" si="64"/>
        <v>2</v>
      </c>
      <c r="K56" s="21">
        <v>69.73</v>
      </c>
      <c r="L56" s="38">
        <f t="shared" si="65"/>
        <v>5</v>
      </c>
      <c r="M56" s="21" t="s">
        <v>17</v>
      </c>
      <c r="N56" s="38">
        <f t="shared" si="66"/>
        <v>10</v>
      </c>
      <c r="O56" s="21" t="s">
        <v>17</v>
      </c>
      <c r="P56" s="38">
        <f t="shared" si="67"/>
        <v>3</v>
      </c>
      <c r="Q56" s="21" t="s">
        <v>16</v>
      </c>
      <c r="R56" s="38">
        <f t="shared" si="68"/>
        <v>0</v>
      </c>
      <c r="S56" s="21">
        <v>71</v>
      </c>
      <c r="T56" s="38">
        <f t="shared" si="69"/>
        <v>3</v>
      </c>
      <c r="U56" s="21">
        <v>2</v>
      </c>
      <c r="V56" s="38">
        <f t="shared" si="70"/>
        <v>0</v>
      </c>
      <c r="W56" s="21">
        <v>20</v>
      </c>
      <c r="X56" s="38">
        <v>0</v>
      </c>
      <c r="Y56" s="21">
        <v>0</v>
      </c>
      <c r="Z56" s="21">
        <v>0</v>
      </c>
      <c r="AA56" s="21">
        <v>99.4</v>
      </c>
      <c r="AB56" s="38">
        <f t="shared" si="71"/>
        <v>3</v>
      </c>
      <c r="AC56" s="39">
        <f t="shared" si="72"/>
        <v>31</v>
      </c>
    </row>
    <row r="57" spans="1:29" s="19" customFormat="1" ht="26.25" x14ac:dyDescent="0.25">
      <c r="A57" s="25">
        <v>54</v>
      </c>
      <c r="B57" s="17" t="s">
        <v>71</v>
      </c>
      <c r="C57" s="22" t="s">
        <v>90</v>
      </c>
      <c r="D57" s="23">
        <v>1996</v>
      </c>
      <c r="E57" s="24">
        <f t="shared" si="61"/>
        <v>21</v>
      </c>
      <c r="F57" s="38">
        <f t="shared" si="62"/>
        <v>3</v>
      </c>
      <c r="G57" s="21" t="s">
        <v>16</v>
      </c>
      <c r="H57" s="38">
        <f t="shared" si="63"/>
        <v>0</v>
      </c>
      <c r="I57" s="21" t="s">
        <v>16</v>
      </c>
      <c r="J57" s="38">
        <f t="shared" si="64"/>
        <v>1</v>
      </c>
      <c r="K57" s="21">
        <v>93.6</v>
      </c>
      <c r="L57" s="38">
        <f t="shared" si="65"/>
        <v>8</v>
      </c>
      <c r="M57" s="21" t="s">
        <v>17</v>
      </c>
      <c r="N57" s="38">
        <f t="shared" si="66"/>
        <v>10</v>
      </c>
      <c r="O57" s="21" t="s">
        <v>17</v>
      </c>
      <c r="P57" s="38">
        <f t="shared" si="67"/>
        <v>3</v>
      </c>
      <c r="Q57" s="21" t="s">
        <v>16</v>
      </c>
      <c r="R57" s="38">
        <f t="shared" si="68"/>
        <v>0</v>
      </c>
      <c r="S57" s="21">
        <v>16</v>
      </c>
      <c r="T57" s="38">
        <f t="shared" si="69"/>
        <v>2</v>
      </c>
      <c r="U57" s="21">
        <v>2</v>
      </c>
      <c r="V57" s="38">
        <f t="shared" si="70"/>
        <v>0</v>
      </c>
      <c r="W57" s="21">
        <v>20</v>
      </c>
      <c r="X57" s="38">
        <v>0</v>
      </c>
      <c r="Y57" s="21">
        <v>0</v>
      </c>
      <c r="Z57" s="21">
        <v>0</v>
      </c>
      <c r="AA57" s="21">
        <v>98.4</v>
      </c>
      <c r="AB57" s="38">
        <f t="shared" si="71"/>
        <v>3</v>
      </c>
      <c r="AC57" s="39">
        <f t="shared" si="72"/>
        <v>30</v>
      </c>
    </row>
    <row r="58" spans="1:29" s="18" customFormat="1" ht="26.25" x14ac:dyDescent="0.25">
      <c r="A58" s="25">
        <v>55</v>
      </c>
      <c r="B58" s="17" t="s">
        <v>72</v>
      </c>
      <c r="C58" s="22" t="s">
        <v>90</v>
      </c>
      <c r="D58" s="23">
        <v>1994</v>
      </c>
      <c r="E58" s="24">
        <f t="shared" si="61"/>
        <v>23</v>
      </c>
      <c r="F58" s="38">
        <f t="shared" si="62"/>
        <v>3</v>
      </c>
      <c r="G58" s="21" t="s">
        <v>16</v>
      </c>
      <c r="H58" s="38">
        <f t="shared" si="63"/>
        <v>0</v>
      </c>
      <c r="I58" s="21" t="s">
        <v>16</v>
      </c>
      <c r="J58" s="38">
        <f t="shared" si="64"/>
        <v>1</v>
      </c>
      <c r="K58" s="21">
        <v>92.53</v>
      </c>
      <c r="L58" s="38">
        <f t="shared" si="65"/>
        <v>8</v>
      </c>
      <c r="M58" s="21" t="s">
        <v>17</v>
      </c>
      <c r="N58" s="38">
        <f t="shared" si="66"/>
        <v>10</v>
      </c>
      <c r="O58" s="21" t="s">
        <v>17</v>
      </c>
      <c r="P58" s="38">
        <f t="shared" si="67"/>
        <v>3</v>
      </c>
      <c r="Q58" s="21" t="s">
        <v>16</v>
      </c>
      <c r="R58" s="38">
        <f t="shared" si="68"/>
        <v>0</v>
      </c>
      <c r="S58" s="21">
        <v>12</v>
      </c>
      <c r="T58" s="38">
        <f t="shared" si="69"/>
        <v>2</v>
      </c>
      <c r="U58" s="21">
        <v>2</v>
      </c>
      <c r="V58" s="38">
        <f t="shared" si="70"/>
        <v>0</v>
      </c>
      <c r="W58" s="21">
        <v>20</v>
      </c>
      <c r="X58" s="38">
        <v>0</v>
      </c>
      <c r="Y58" s="21">
        <v>0</v>
      </c>
      <c r="Z58" s="21">
        <v>0</v>
      </c>
      <c r="AA58" s="21">
        <v>98.5</v>
      </c>
      <c r="AB58" s="38">
        <f t="shared" si="71"/>
        <v>3</v>
      </c>
      <c r="AC58" s="39">
        <f t="shared" si="72"/>
        <v>30</v>
      </c>
    </row>
    <row r="59" spans="1:29" s="18" customFormat="1" ht="37.5" x14ac:dyDescent="0.25">
      <c r="A59" s="25">
        <v>56</v>
      </c>
      <c r="B59" s="17" t="s">
        <v>78</v>
      </c>
      <c r="C59" s="21" t="s">
        <v>90</v>
      </c>
      <c r="D59" s="23">
        <v>1995</v>
      </c>
      <c r="E59" s="24">
        <f t="shared" si="61"/>
        <v>22</v>
      </c>
      <c r="F59" s="38">
        <f t="shared" si="62"/>
        <v>3</v>
      </c>
      <c r="G59" s="21" t="s">
        <v>16</v>
      </c>
      <c r="H59" s="38">
        <f t="shared" si="63"/>
        <v>0</v>
      </c>
      <c r="I59" s="21" t="s">
        <v>16</v>
      </c>
      <c r="J59" s="38">
        <f t="shared" si="64"/>
        <v>1</v>
      </c>
      <c r="K59" s="21">
        <v>91.48</v>
      </c>
      <c r="L59" s="38">
        <f t="shared" si="65"/>
        <v>8</v>
      </c>
      <c r="M59" s="21" t="s">
        <v>17</v>
      </c>
      <c r="N59" s="38">
        <f t="shared" si="66"/>
        <v>10</v>
      </c>
      <c r="O59" s="21" t="s">
        <v>17</v>
      </c>
      <c r="P59" s="38">
        <f t="shared" si="67"/>
        <v>3</v>
      </c>
      <c r="Q59" s="21" t="s">
        <v>16</v>
      </c>
      <c r="R59" s="38">
        <f t="shared" si="68"/>
        <v>0</v>
      </c>
      <c r="S59" s="21">
        <v>12</v>
      </c>
      <c r="T59" s="38">
        <f t="shared" si="69"/>
        <v>2</v>
      </c>
      <c r="U59" s="21">
        <v>2</v>
      </c>
      <c r="V59" s="38">
        <f t="shared" si="70"/>
        <v>0</v>
      </c>
      <c r="W59" s="21">
        <v>20</v>
      </c>
      <c r="X59" s="38">
        <v>0</v>
      </c>
      <c r="Y59" s="21">
        <v>0</v>
      </c>
      <c r="Z59" s="21">
        <v>0</v>
      </c>
      <c r="AA59" s="21">
        <v>98.7</v>
      </c>
      <c r="AB59" s="38">
        <f t="shared" si="71"/>
        <v>3</v>
      </c>
      <c r="AC59" s="39">
        <f t="shared" si="72"/>
        <v>30</v>
      </c>
    </row>
    <row r="60" spans="1:29" s="19" customFormat="1" ht="37.5" x14ac:dyDescent="0.25">
      <c r="A60" s="25">
        <v>57</v>
      </c>
      <c r="B60" s="17" t="s">
        <v>79</v>
      </c>
      <c r="C60" s="21" t="s">
        <v>90</v>
      </c>
      <c r="D60" s="23">
        <v>1994</v>
      </c>
      <c r="E60" s="24">
        <f t="shared" si="61"/>
        <v>23</v>
      </c>
      <c r="F60" s="38">
        <f t="shared" si="62"/>
        <v>3</v>
      </c>
      <c r="G60" s="21" t="s">
        <v>16</v>
      </c>
      <c r="H60" s="38">
        <f t="shared" si="63"/>
        <v>0</v>
      </c>
      <c r="I60" s="21" t="s">
        <v>16</v>
      </c>
      <c r="J60" s="38">
        <f t="shared" si="64"/>
        <v>1</v>
      </c>
      <c r="K60" s="21">
        <v>95.74</v>
      </c>
      <c r="L60" s="38">
        <f t="shared" si="65"/>
        <v>8</v>
      </c>
      <c r="M60" s="21" t="s">
        <v>17</v>
      </c>
      <c r="N60" s="38">
        <f t="shared" si="66"/>
        <v>10</v>
      </c>
      <c r="O60" s="21" t="s">
        <v>17</v>
      </c>
      <c r="P60" s="38">
        <f t="shared" si="67"/>
        <v>3</v>
      </c>
      <c r="Q60" s="21" t="s">
        <v>16</v>
      </c>
      <c r="R60" s="38">
        <f t="shared" si="68"/>
        <v>0</v>
      </c>
      <c r="S60" s="21">
        <v>12</v>
      </c>
      <c r="T60" s="38">
        <f t="shared" si="69"/>
        <v>2</v>
      </c>
      <c r="U60" s="21">
        <v>2</v>
      </c>
      <c r="V60" s="38">
        <f t="shared" si="70"/>
        <v>0</v>
      </c>
      <c r="W60" s="21">
        <v>20</v>
      </c>
      <c r="X60" s="38">
        <v>0</v>
      </c>
      <c r="Y60" s="21">
        <v>0</v>
      </c>
      <c r="Z60" s="21">
        <v>0</v>
      </c>
      <c r="AA60" s="21">
        <v>100</v>
      </c>
      <c r="AB60" s="38">
        <f t="shared" si="71"/>
        <v>3</v>
      </c>
      <c r="AC60" s="39">
        <f t="shared" si="72"/>
        <v>30</v>
      </c>
    </row>
    <row r="61" spans="1:29" s="18" customFormat="1" ht="37.5" x14ac:dyDescent="0.25">
      <c r="A61" s="25">
        <v>58</v>
      </c>
      <c r="B61" s="17" t="s">
        <v>80</v>
      </c>
      <c r="C61" s="21" t="s">
        <v>90</v>
      </c>
      <c r="D61" s="23">
        <v>1995</v>
      </c>
      <c r="E61" s="24">
        <f t="shared" si="61"/>
        <v>22</v>
      </c>
      <c r="F61" s="38">
        <f t="shared" si="62"/>
        <v>3</v>
      </c>
      <c r="G61" s="21" t="s">
        <v>16</v>
      </c>
      <c r="H61" s="38">
        <f t="shared" si="63"/>
        <v>0</v>
      </c>
      <c r="I61" s="21" t="s">
        <v>16</v>
      </c>
      <c r="J61" s="38">
        <f t="shared" si="64"/>
        <v>1</v>
      </c>
      <c r="K61" s="21">
        <v>93.39</v>
      </c>
      <c r="L61" s="38">
        <f t="shared" si="65"/>
        <v>8</v>
      </c>
      <c r="M61" s="21" t="s">
        <v>17</v>
      </c>
      <c r="N61" s="38">
        <f t="shared" si="66"/>
        <v>10</v>
      </c>
      <c r="O61" s="21" t="s">
        <v>17</v>
      </c>
      <c r="P61" s="38">
        <f t="shared" si="67"/>
        <v>3</v>
      </c>
      <c r="Q61" s="21" t="s">
        <v>16</v>
      </c>
      <c r="R61" s="38">
        <f t="shared" si="68"/>
        <v>0</v>
      </c>
      <c r="S61" s="21">
        <v>16</v>
      </c>
      <c r="T61" s="38">
        <f t="shared" si="69"/>
        <v>2</v>
      </c>
      <c r="U61" s="21">
        <v>2</v>
      </c>
      <c r="V61" s="38">
        <f t="shared" si="70"/>
        <v>0</v>
      </c>
      <c r="W61" s="21">
        <v>20</v>
      </c>
      <c r="X61" s="38">
        <v>0</v>
      </c>
      <c r="Y61" s="21">
        <v>0</v>
      </c>
      <c r="Z61" s="21">
        <v>0</v>
      </c>
      <c r="AA61" s="21">
        <v>98.7</v>
      </c>
      <c r="AB61" s="38">
        <f t="shared" si="71"/>
        <v>3</v>
      </c>
      <c r="AC61" s="39">
        <f t="shared" si="72"/>
        <v>30</v>
      </c>
    </row>
    <row r="62" spans="1:29" s="18" customFormat="1" ht="45" customHeight="1" x14ac:dyDescent="0.25">
      <c r="A62" s="25">
        <v>59</v>
      </c>
      <c r="B62" s="17" t="s">
        <v>76</v>
      </c>
      <c r="C62" s="21" t="s">
        <v>90</v>
      </c>
      <c r="D62" s="23">
        <v>1995</v>
      </c>
      <c r="E62" s="24">
        <f t="shared" si="61"/>
        <v>22</v>
      </c>
      <c r="F62" s="38">
        <f t="shared" si="62"/>
        <v>3</v>
      </c>
      <c r="G62" s="21" t="s">
        <v>16</v>
      </c>
      <c r="H62" s="38">
        <f t="shared" si="63"/>
        <v>0</v>
      </c>
      <c r="I62" s="21" t="s">
        <v>16</v>
      </c>
      <c r="J62" s="38">
        <f t="shared" si="64"/>
        <v>1</v>
      </c>
      <c r="K62" s="21">
        <v>84.87</v>
      </c>
      <c r="L62" s="38">
        <f t="shared" si="65"/>
        <v>7</v>
      </c>
      <c r="M62" s="21" t="s">
        <v>17</v>
      </c>
      <c r="N62" s="38">
        <f t="shared" si="66"/>
        <v>10</v>
      </c>
      <c r="O62" s="21" t="s">
        <v>17</v>
      </c>
      <c r="P62" s="38">
        <f t="shared" si="67"/>
        <v>3</v>
      </c>
      <c r="Q62" s="21" t="s">
        <v>16</v>
      </c>
      <c r="R62" s="38">
        <f t="shared" si="68"/>
        <v>0</v>
      </c>
      <c r="S62" s="21">
        <v>60</v>
      </c>
      <c r="T62" s="38">
        <f t="shared" si="69"/>
        <v>3</v>
      </c>
      <c r="U62" s="21">
        <v>2</v>
      </c>
      <c r="V62" s="38">
        <f t="shared" si="70"/>
        <v>0</v>
      </c>
      <c r="W62" s="21">
        <v>20</v>
      </c>
      <c r="X62" s="38">
        <v>0</v>
      </c>
      <c r="Y62" s="21">
        <v>0</v>
      </c>
      <c r="Z62" s="21">
        <v>0</v>
      </c>
      <c r="AA62" s="21">
        <v>99.3</v>
      </c>
      <c r="AB62" s="38">
        <f t="shared" si="71"/>
        <v>3</v>
      </c>
      <c r="AC62" s="39">
        <f t="shared" si="72"/>
        <v>30</v>
      </c>
    </row>
    <row r="63" spans="1:29" s="18" customFormat="1" ht="26.25" x14ac:dyDescent="0.25">
      <c r="A63" s="25">
        <v>60</v>
      </c>
      <c r="B63" s="17" t="s">
        <v>59</v>
      </c>
      <c r="C63" s="22" t="s">
        <v>112</v>
      </c>
      <c r="D63" s="23">
        <v>1996</v>
      </c>
      <c r="E63" s="24">
        <f t="shared" si="61"/>
        <v>21</v>
      </c>
      <c r="F63" s="38">
        <f t="shared" si="62"/>
        <v>3</v>
      </c>
      <c r="G63" s="21" t="s">
        <v>16</v>
      </c>
      <c r="H63" s="38">
        <f t="shared" si="63"/>
        <v>0</v>
      </c>
      <c r="I63" s="21" t="s">
        <v>17</v>
      </c>
      <c r="J63" s="38">
        <f t="shared" si="64"/>
        <v>2</v>
      </c>
      <c r="K63" s="21">
        <v>71.64</v>
      </c>
      <c r="L63" s="38">
        <f t="shared" si="65"/>
        <v>6</v>
      </c>
      <c r="M63" s="21" t="s">
        <v>17</v>
      </c>
      <c r="N63" s="38">
        <f t="shared" si="66"/>
        <v>10</v>
      </c>
      <c r="O63" s="21" t="s">
        <v>17</v>
      </c>
      <c r="P63" s="38">
        <f t="shared" si="67"/>
        <v>3</v>
      </c>
      <c r="Q63" s="21" t="s">
        <v>16</v>
      </c>
      <c r="R63" s="38">
        <f t="shared" si="68"/>
        <v>0</v>
      </c>
      <c r="S63" s="21">
        <v>72</v>
      </c>
      <c r="T63" s="38">
        <f t="shared" si="69"/>
        <v>3</v>
      </c>
      <c r="U63" s="21">
        <v>2</v>
      </c>
      <c r="V63" s="38">
        <f t="shared" si="70"/>
        <v>0</v>
      </c>
      <c r="W63" s="21">
        <v>20</v>
      </c>
      <c r="X63" s="38">
        <v>0</v>
      </c>
      <c r="Y63" s="21">
        <v>0</v>
      </c>
      <c r="Z63" s="21">
        <v>0</v>
      </c>
      <c r="AA63" s="21">
        <v>99.5</v>
      </c>
      <c r="AB63" s="38">
        <f t="shared" si="71"/>
        <v>3</v>
      </c>
      <c r="AC63" s="39">
        <f t="shared" si="72"/>
        <v>30</v>
      </c>
    </row>
    <row r="64" spans="1:29" s="18" customFormat="1" ht="26.25" x14ac:dyDescent="0.25">
      <c r="A64" s="25">
        <v>61</v>
      </c>
      <c r="B64" s="26" t="s">
        <v>50</v>
      </c>
      <c r="C64" s="27" t="s">
        <v>103</v>
      </c>
      <c r="D64" s="28">
        <v>1992</v>
      </c>
      <c r="E64" s="29">
        <f t="shared" si="61"/>
        <v>25</v>
      </c>
      <c r="F64" s="35">
        <f t="shared" si="62"/>
        <v>3</v>
      </c>
      <c r="G64" s="25" t="s">
        <v>16</v>
      </c>
      <c r="H64" s="35">
        <f t="shared" si="63"/>
        <v>0</v>
      </c>
      <c r="I64" s="25" t="s">
        <v>17</v>
      </c>
      <c r="J64" s="35">
        <f t="shared" si="64"/>
        <v>2</v>
      </c>
      <c r="K64" s="25">
        <v>70.88</v>
      </c>
      <c r="L64" s="35">
        <f t="shared" si="65"/>
        <v>6</v>
      </c>
      <c r="M64" s="25" t="s">
        <v>17</v>
      </c>
      <c r="N64" s="35">
        <f t="shared" si="66"/>
        <v>10</v>
      </c>
      <c r="O64" s="25" t="s">
        <v>17</v>
      </c>
      <c r="P64" s="35">
        <f t="shared" si="67"/>
        <v>3</v>
      </c>
      <c r="Q64" s="25" t="s">
        <v>16</v>
      </c>
      <c r="R64" s="35">
        <f t="shared" si="68"/>
        <v>0</v>
      </c>
      <c r="S64" s="25">
        <v>54</v>
      </c>
      <c r="T64" s="35">
        <f t="shared" si="69"/>
        <v>3</v>
      </c>
      <c r="U64" s="25">
        <v>2</v>
      </c>
      <c r="V64" s="35">
        <f t="shared" si="70"/>
        <v>0</v>
      </c>
      <c r="W64" s="25">
        <v>20</v>
      </c>
      <c r="X64" s="35">
        <v>0</v>
      </c>
      <c r="Y64" s="25">
        <v>0</v>
      </c>
      <c r="Z64" s="25">
        <v>0</v>
      </c>
      <c r="AA64" s="25">
        <v>99.1</v>
      </c>
      <c r="AB64" s="35">
        <f t="shared" si="71"/>
        <v>3</v>
      </c>
      <c r="AC64" s="37">
        <f t="shared" si="72"/>
        <v>30</v>
      </c>
    </row>
    <row r="65" spans="1:29" s="18" customFormat="1" ht="37.5" x14ac:dyDescent="0.25">
      <c r="A65" s="25">
        <v>62</v>
      </c>
      <c r="B65" s="17" t="s">
        <v>73</v>
      </c>
      <c r="C65" s="21" t="s">
        <v>90</v>
      </c>
      <c r="D65" s="23">
        <v>1999</v>
      </c>
      <c r="E65" s="24">
        <f t="shared" si="61"/>
        <v>18</v>
      </c>
      <c r="F65" s="38">
        <f t="shared" si="62"/>
        <v>3</v>
      </c>
      <c r="G65" s="21" t="s">
        <v>16</v>
      </c>
      <c r="H65" s="38">
        <f t="shared" si="63"/>
        <v>0</v>
      </c>
      <c r="I65" s="21" t="s">
        <v>16</v>
      </c>
      <c r="J65" s="38">
        <f t="shared" si="64"/>
        <v>1</v>
      </c>
      <c r="K65" s="21">
        <v>82.69</v>
      </c>
      <c r="L65" s="38">
        <f t="shared" si="65"/>
        <v>7</v>
      </c>
      <c r="M65" s="21" t="s">
        <v>17</v>
      </c>
      <c r="N65" s="38">
        <f t="shared" si="66"/>
        <v>10</v>
      </c>
      <c r="O65" s="21" t="s">
        <v>17</v>
      </c>
      <c r="P65" s="38">
        <f t="shared" si="67"/>
        <v>3</v>
      </c>
      <c r="Q65" s="21" t="s">
        <v>16</v>
      </c>
      <c r="R65" s="38">
        <f t="shared" si="68"/>
        <v>0</v>
      </c>
      <c r="S65" s="21">
        <v>18</v>
      </c>
      <c r="T65" s="38">
        <f t="shared" si="69"/>
        <v>2</v>
      </c>
      <c r="U65" s="21">
        <v>2</v>
      </c>
      <c r="V65" s="38">
        <f t="shared" si="70"/>
        <v>0</v>
      </c>
      <c r="W65" s="21">
        <v>20</v>
      </c>
      <c r="X65" s="38">
        <v>0</v>
      </c>
      <c r="Y65" s="21">
        <v>0</v>
      </c>
      <c r="Z65" s="21">
        <v>0</v>
      </c>
      <c r="AA65" s="21">
        <v>100</v>
      </c>
      <c r="AB65" s="38">
        <f t="shared" si="71"/>
        <v>3</v>
      </c>
      <c r="AC65" s="39">
        <f t="shared" si="72"/>
        <v>29</v>
      </c>
    </row>
    <row r="66" spans="1:29" ht="37.5" x14ac:dyDescent="0.25">
      <c r="A66" s="25">
        <v>63</v>
      </c>
      <c r="B66" s="17" t="s">
        <v>77</v>
      </c>
      <c r="C66" s="21" t="s">
        <v>90</v>
      </c>
      <c r="D66" s="23">
        <v>1996</v>
      </c>
      <c r="E66" s="24">
        <f t="shared" si="61"/>
        <v>21</v>
      </c>
      <c r="F66" s="38">
        <f t="shared" si="62"/>
        <v>3</v>
      </c>
      <c r="G66" s="21" t="s">
        <v>16</v>
      </c>
      <c r="H66" s="38">
        <f t="shared" si="63"/>
        <v>0</v>
      </c>
      <c r="I66" s="21" t="s">
        <v>16</v>
      </c>
      <c r="J66" s="38">
        <f t="shared" si="64"/>
        <v>1</v>
      </c>
      <c r="K66" s="21">
        <v>86.66</v>
      </c>
      <c r="L66" s="38">
        <f t="shared" si="65"/>
        <v>7</v>
      </c>
      <c r="M66" s="21" t="s">
        <v>17</v>
      </c>
      <c r="N66" s="38">
        <f t="shared" si="66"/>
        <v>10</v>
      </c>
      <c r="O66" s="21" t="s">
        <v>16</v>
      </c>
      <c r="P66" s="38">
        <f t="shared" si="67"/>
        <v>2</v>
      </c>
      <c r="Q66" s="21" t="s">
        <v>16</v>
      </c>
      <c r="R66" s="38">
        <f t="shared" si="68"/>
        <v>0</v>
      </c>
      <c r="S66" s="21">
        <v>60</v>
      </c>
      <c r="T66" s="38">
        <f t="shared" si="69"/>
        <v>3</v>
      </c>
      <c r="U66" s="21">
        <v>2</v>
      </c>
      <c r="V66" s="38">
        <f t="shared" si="70"/>
        <v>0</v>
      </c>
      <c r="W66" s="21">
        <v>20</v>
      </c>
      <c r="X66" s="38">
        <v>0</v>
      </c>
      <c r="Y66" s="21">
        <v>0</v>
      </c>
      <c r="Z66" s="21">
        <v>0</v>
      </c>
      <c r="AA66" s="21">
        <v>99.8</v>
      </c>
      <c r="AB66" s="38">
        <f t="shared" si="71"/>
        <v>3</v>
      </c>
      <c r="AC66" s="39">
        <f t="shared" si="72"/>
        <v>29</v>
      </c>
    </row>
    <row r="67" spans="1:29" s="18" customFormat="1" ht="37.5" x14ac:dyDescent="0.25">
      <c r="A67" s="25">
        <v>64</v>
      </c>
      <c r="B67" s="17" t="s">
        <v>83</v>
      </c>
      <c r="C67" s="21" t="s">
        <v>90</v>
      </c>
      <c r="D67" s="23">
        <v>1988</v>
      </c>
      <c r="E67" s="24">
        <f t="shared" si="61"/>
        <v>29</v>
      </c>
      <c r="F67" s="38">
        <f t="shared" si="62"/>
        <v>5</v>
      </c>
      <c r="G67" s="21" t="s">
        <v>16</v>
      </c>
      <c r="H67" s="38">
        <f t="shared" si="63"/>
        <v>0</v>
      </c>
      <c r="I67" s="21" t="s">
        <v>16</v>
      </c>
      <c r="J67" s="38">
        <f t="shared" si="64"/>
        <v>1</v>
      </c>
      <c r="K67" s="21">
        <v>86.3</v>
      </c>
      <c r="L67" s="38">
        <f t="shared" si="65"/>
        <v>7</v>
      </c>
      <c r="M67" s="21" t="s">
        <v>17</v>
      </c>
      <c r="N67" s="38">
        <f t="shared" si="66"/>
        <v>10</v>
      </c>
      <c r="O67" s="21" t="s">
        <v>17</v>
      </c>
      <c r="P67" s="38">
        <f t="shared" si="67"/>
        <v>3</v>
      </c>
      <c r="Q67" s="21" t="s">
        <v>16</v>
      </c>
      <c r="R67" s="38">
        <f t="shared" si="68"/>
        <v>0</v>
      </c>
      <c r="S67" s="21">
        <v>29</v>
      </c>
      <c r="T67" s="38">
        <f t="shared" si="69"/>
        <v>2</v>
      </c>
      <c r="U67" s="21">
        <v>2</v>
      </c>
      <c r="V67" s="38">
        <f t="shared" si="70"/>
        <v>0</v>
      </c>
      <c r="W67" s="21">
        <v>20</v>
      </c>
      <c r="X67" s="38">
        <v>0</v>
      </c>
      <c r="Y67" s="21">
        <v>0</v>
      </c>
      <c r="Z67" s="21">
        <v>0</v>
      </c>
      <c r="AA67" s="21">
        <v>97.8</v>
      </c>
      <c r="AB67" s="38">
        <f t="shared" si="71"/>
        <v>1</v>
      </c>
      <c r="AC67" s="39">
        <f t="shared" si="72"/>
        <v>29</v>
      </c>
    </row>
    <row r="68" spans="1:29" s="30" customFormat="1" ht="37.5" x14ac:dyDescent="0.25">
      <c r="A68" s="25">
        <v>65</v>
      </c>
      <c r="B68" s="17" t="s">
        <v>81</v>
      </c>
      <c r="C68" s="21" t="s">
        <v>90</v>
      </c>
      <c r="D68" s="23">
        <v>1998</v>
      </c>
      <c r="E68" s="24">
        <f t="shared" si="61"/>
        <v>19</v>
      </c>
      <c r="F68" s="38">
        <f t="shared" si="62"/>
        <v>3</v>
      </c>
      <c r="G68" s="21" t="s">
        <v>16</v>
      </c>
      <c r="H68" s="38">
        <f t="shared" si="63"/>
        <v>0</v>
      </c>
      <c r="I68" s="21" t="s">
        <v>16</v>
      </c>
      <c r="J68" s="38">
        <f t="shared" si="64"/>
        <v>1</v>
      </c>
      <c r="K68" s="21">
        <v>87.97</v>
      </c>
      <c r="L68" s="38">
        <f t="shared" si="65"/>
        <v>7</v>
      </c>
      <c r="M68" s="21" t="s">
        <v>17</v>
      </c>
      <c r="N68" s="38">
        <f t="shared" si="66"/>
        <v>10</v>
      </c>
      <c r="O68" s="21" t="s">
        <v>17</v>
      </c>
      <c r="P68" s="38">
        <f t="shared" si="67"/>
        <v>3</v>
      </c>
      <c r="Q68" s="21" t="s">
        <v>16</v>
      </c>
      <c r="R68" s="38">
        <f t="shared" si="68"/>
        <v>0</v>
      </c>
      <c r="S68" s="21">
        <v>16</v>
      </c>
      <c r="T68" s="38">
        <f t="shared" si="69"/>
        <v>2</v>
      </c>
      <c r="U68" s="21">
        <v>2</v>
      </c>
      <c r="V68" s="38">
        <f t="shared" si="70"/>
        <v>0</v>
      </c>
      <c r="W68" s="21">
        <v>20</v>
      </c>
      <c r="X68" s="38">
        <v>0</v>
      </c>
      <c r="Y68" s="21">
        <v>0</v>
      </c>
      <c r="Z68" s="21">
        <v>0</v>
      </c>
      <c r="AA68" s="21">
        <v>98.3</v>
      </c>
      <c r="AB68" s="38">
        <f t="shared" si="71"/>
        <v>3</v>
      </c>
      <c r="AC68" s="39">
        <f t="shared" si="72"/>
        <v>29</v>
      </c>
    </row>
    <row r="69" spans="1:29" s="32" customFormat="1" ht="26.25" x14ac:dyDescent="0.25">
      <c r="A69" s="25">
        <v>66</v>
      </c>
      <c r="B69" s="26" t="s">
        <v>84</v>
      </c>
      <c r="C69" s="25" t="s">
        <v>108</v>
      </c>
      <c r="D69" s="28">
        <v>1998</v>
      </c>
      <c r="E69" s="29">
        <f t="shared" si="61"/>
        <v>19</v>
      </c>
      <c r="F69" s="35">
        <f t="shared" si="62"/>
        <v>3</v>
      </c>
      <c r="G69" s="25" t="s">
        <v>16</v>
      </c>
      <c r="H69" s="35">
        <f t="shared" si="63"/>
        <v>0</v>
      </c>
      <c r="I69" s="25" t="s">
        <v>17</v>
      </c>
      <c r="J69" s="35">
        <f t="shared" si="64"/>
        <v>2</v>
      </c>
      <c r="K69" s="25">
        <v>70.37</v>
      </c>
      <c r="L69" s="35">
        <f t="shared" si="65"/>
        <v>6</v>
      </c>
      <c r="M69" s="25" t="s">
        <v>17</v>
      </c>
      <c r="N69" s="35">
        <f t="shared" si="66"/>
        <v>10</v>
      </c>
      <c r="O69" s="25" t="s">
        <v>17</v>
      </c>
      <c r="P69" s="35">
        <f t="shared" si="67"/>
        <v>3</v>
      </c>
      <c r="Q69" s="25" t="s">
        <v>16</v>
      </c>
      <c r="R69" s="35">
        <f t="shared" si="68"/>
        <v>0</v>
      </c>
      <c r="S69" s="25">
        <v>48</v>
      </c>
      <c r="T69" s="35">
        <f t="shared" si="69"/>
        <v>2</v>
      </c>
      <c r="U69" s="25">
        <v>2</v>
      </c>
      <c r="V69" s="35">
        <f t="shared" si="70"/>
        <v>0</v>
      </c>
      <c r="W69" s="25">
        <v>20</v>
      </c>
      <c r="X69" s="35">
        <v>0</v>
      </c>
      <c r="Y69" s="25">
        <v>0</v>
      </c>
      <c r="Z69" s="25">
        <v>0</v>
      </c>
      <c r="AA69" s="25">
        <v>100</v>
      </c>
      <c r="AB69" s="35">
        <f t="shared" si="71"/>
        <v>3</v>
      </c>
      <c r="AC69" s="37">
        <f t="shared" si="72"/>
        <v>29</v>
      </c>
    </row>
    <row r="70" spans="1:29" s="20" customFormat="1" ht="26.25" x14ac:dyDescent="0.25">
      <c r="A70" s="25">
        <v>67</v>
      </c>
      <c r="B70" s="17" t="s">
        <v>85</v>
      </c>
      <c r="C70" s="21" t="s">
        <v>107</v>
      </c>
      <c r="D70" s="23">
        <v>2000</v>
      </c>
      <c r="E70" s="24">
        <f t="shared" si="61"/>
        <v>17</v>
      </c>
      <c r="F70" s="38">
        <f t="shared" si="62"/>
        <v>3</v>
      </c>
      <c r="G70" s="21" t="s">
        <v>16</v>
      </c>
      <c r="H70" s="38">
        <f t="shared" si="63"/>
        <v>0</v>
      </c>
      <c r="I70" s="21" t="s">
        <v>17</v>
      </c>
      <c r="J70" s="38">
        <f t="shared" si="64"/>
        <v>2</v>
      </c>
      <c r="K70" s="21">
        <v>78.75</v>
      </c>
      <c r="L70" s="38">
        <f t="shared" si="65"/>
        <v>6</v>
      </c>
      <c r="M70" s="21" t="s">
        <v>17</v>
      </c>
      <c r="N70" s="38">
        <f t="shared" si="66"/>
        <v>10</v>
      </c>
      <c r="O70" s="21" t="s">
        <v>17</v>
      </c>
      <c r="P70" s="38">
        <f t="shared" si="67"/>
        <v>3</v>
      </c>
      <c r="Q70" s="21" t="s">
        <v>16</v>
      </c>
      <c r="R70" s="38">
        <f t="shared" si="68"/>
        <v>0</v>
      </c>
      <c r="S70" s="21">
        <v>40</v>
      </c>
      <c r="T70" s="38">
        <f t="shared" si="69"/>
        <v>2</v>
      </c>
      <c r="U70" s="21">
        <v>2</v>
      </c>
      <c r="V70" s="38">
        <f t="shared" si="70"/>
        <v>0</v>
      </c>
      <c r="W70" s="21">
        <v>20</v>
      </c>
      <c r="X70" s="38">
        <v>0</v>
      </c>
      <c r="Y70" s="21">
        <v>0</v>
      </c>
      <c r="Z70" s="21">
        <v>0</v>
      </c>
      <c r="AA70" s="21">
        <v>100</v>
      </c>
      <c r="AB70" s="38">
        <f t="shared" si="71"/>
        <v>3</v>
      </c>
      <c r="AC70" s="39">
        <f t="shared" si="72"/>
        <v>29</v>
      </c>
    </row>
    <row r="71" spans="1:29" s="19" customFormat="1" ht="26.25" x14ac:dyDescent="0.25">
      <c r="A71" s="25">
        <v>68</v>
      </c>
      <c r="B71" s="17" t="s">
        <v>52</v>
      </c>
      <c r="C71" s="22" t="s">
        <v>117</v>
      </c>
      <c r="D71" s="23">
        <v>1983</v>
      </c>
      <c r="E71" s="24">
        <f t="shared" ref="E71" si="85">2017-D71</f>
        <v>34</v>
      </c>
      <c r="F71" s="38">
        <f t="shared" ref="F71" si="86">IF(AND(E71&gt;=10,E71&lt;=15),1,IF(AND(E71&gt;=16,E71&lt;=25),3,IF(AND(E71&gt;=26,E71&lt;=35),5,IF(E71&gt;35,6))))</f>
        <v>5</v>
      </c>
      <c r="G71" s="21" t="s">
        <v>16</v>
      </c>
      <c r="H71" s="38">
        <f t="shared" ref="H71" si="87">IF(G71="да",2,0)</f>
        <v>0</v>
      </c>
      <c r="I71" s="21" t="s">
        <v>17</v>
      </c>
      <c r="J71" s="38">
        <f t="shared" ref="J71" si="88">IF(I71="да",2,1)</f>
        <v>2</v>
      </c>
      <c r="K71" s="21">
        <v>71.94</v>
      </c>
      <c r="L71" s="38">
        <f t="shared" ref="L71" si="89">IF(AND(K71&gt;=0,K71&lt;=66.99),"откл.",IF(AND(K71&gt;=67,K71&lt;=69.99),5,IF(AND(K71&gt;=70,K71&lt;=79.99),6,IF(AND(K71&gt;=80,K71&lt;=89.99),7,IF(AND(K71&gt;=90,K71&lt;=99.9),8,9)))))</f>
        <v>6</v>
      </c>
      <c r="M71" s="21" t="s">
        <v>17</v>
      </c>
      <c r="N71" s="38">
        <f t="shared" ref="N71" si="90">IF(M71="да",10,0)</f>
        <v>10</v>
      </c>
      <c r="O71" s="21" t="s">
        <v>17</v>
      </c>
      <c r="P71" s="38">
        <f t="shared" ref="P71" si="91">IF(O71="да",3,2)</f>
        <v>3</v>
      </c>
      <c r="Q71" s="21" t="s">
        <v>16</v>
      </c>
      <c r="R71" s="38">
        <f t="shared" ref="R71" si="92">IF(Q71="да",3,0)</f>
        <v>0</v>
      </c>
      <c r="S71" s="21">
        <v>86</v>
      </c>
      <c r="T71" s="38">
        <f t="shared" ref="T71" si="93">IF(AND(S71&gt;0,S71&lt;=50),2,IF(AND(S71&gt;=51,S71&lt;=100),3,IF(AND(S71&gt;=101,S71&lt;=150),4,IF(AND(S71&lt;=200,S71&gt;=151),5,7))))</f>
        <v>3</v>
      </c>
      <c r="U71" s="21">
        <v>2</v>
      </c>
      <c r="V71" s="38">
        <f t="shared" ref="V71" si="94">IF(AND(U71&gt;=2,U71&lt;=3),0,IF(AND(U71&gt;3,U71&lt;=5),3,IF(AND(U71&gt;5),5)))</f>
        <v>0</v>
      </c>
      <c r="W71" s="21">
        <v>20</v>
      </c>
      <c r="X71" s="38">
        <v>0</v>
      </c>
      <c r="Y71" s="21">
        <v>0</v>
      </c>
      <c r="Z71" s="21">
        <v>0</v>
      </c>
      <c r="AA71" s="21">
        <v>97.7</v>
      </c>
      <c r="AB71" s="38">
        <f t="shared" ref="AB71" si="95">IF(AND(AA71=97.7),0,IF(AND(AA71=97.8),1,IF(AND(AA71=97.9),2,IF(AND(AA71&gt;=98),3,"откл."))))</f>
        <v>0</v>
      </c>
      <c r="AC71" s="39">
        <f t="shared" ref="AC71" si="96">F71+H71+J71+L71+N71+P71+R71+T71+V71+X71+Z71+AB71</f>
        <v>29</v>
      </c>
    </row>
    <row r="72" spans="1:29" s="19" customFormat="1" ht="26.25" x14ac:dyDescent="0.25">
      <c r="A72" s="25">
        <v>69</v>
      </c>
      <c r="B72" s="17" t="s">
        <v>48</v>
      </c>
      <c r="C72" s="22" t="s">
        <v>95</v>
      </c>
      <c r="D72" s="23">
        <v>1999</v>
      </c>
      <c r="E72" s="24">
        <f t="shared" si="61"/>
        <v>18</v>
      </c>
      <c r="F72" s="38">
        <f t="shared" si="62"/>
        <v>3</v>
      </c>
      <c r="G72" s="21" t="s">
        <v>16</v>
      </c>
      <c r="H72" s="38">
        <f t="shared" si="63"/>
        <v>0</v>
      </c>
      <c r="I72" s="21" t="s">
        <v>17</v>
      </c>
      <c r="J72" s="38">
        <f t="shared" si="64"/>
        <v>2</v>
      </c>
      <c r="K72" s="21">
        <v>72.17</v>
      </c>
      <c r="L72" s="38">
        <f t="shared" si="65"/>
        <v>6</v>
      </c>
      <c r="M72" s="21" t="s">
        <v>17</v>
      </c>
      <c r="N72" s="38">
        <f t="shared" si="66"/>
        <v>10</v>
      </c>
      <c r="O72" s="21" t="s">
        <v>17</v>
      </c>
      <c r="P72" s="38">
        <f t="shared" si="67"/>
        <v>3</v>
      </c>
      <c r="Q72" s="21" t="s">
        <v>16</v>
      </c>
      <c r="R72" s="38">
        <f t="shared" si="68"/>
        <v>0</v>
      </c>
      <c r="S72" s="21">
        <v>84</v>
      </c>
      <c r="T72" s="38">
        <f t="shared" si="69"/>
        <v>3</v>
      </c>
      <c r="U72" s="21">
        <v>2</v>
      </c>
      <c r="V72" s="38">
        <f t="shared" si="70"/>
        <v>0</v>
      </c>
      <c r="W72" s="21">
        <v>20</v>
      </c>
      <c r="X72" s="38">
        <v>0</v>
      </c>
      <c r="Y72" s="21">
        <v>0</v>
      </c>
      <c r="Z72" s="21">
        <v>0</v>
      </c>
      <c r="AA72" s="21">
        <v>97.8</v>
      </c>
      <c r="AB72" s="38">
        <f t="shared" si="71"/>
        <v>1</v>
      </c>
      <c r="AC72" s="39">
        <f t="shared" si="72"/>
        <v>28</v>
      </c>
    </row>
    <row r="78" spans="1:29" x14ac:dyDescent="0.25">
      <c r="B78" s="1"/>
      <c r="D78" s="1"/>
      <c r="F78" s="1"/>
      <c r="H78" s="1"/>
      <c r="J78" s="1"/>
      <c r="L78" s="1"/>
      <c r="N78" s="1"/>
      <c r="O78" s="1"/>
      <c r="P78" s="1"/>
      <c r="R78" s="1"/>
      <c r="T78" s="1"/>
      <c r="V78" s="1"/>
      <c r="X78" s="1"/>
      <c r="Z78" s="1"/>
      <c r="AB78" s="1"/>
      <c r="AC78" s="1"/>
    </row>
    <row r="79" spans="1:29" x14ac:dyDescent="0.25">
      <c r="B79" s="1"/>
      <c r="D79" s="1"/>
      <c r="F79" s="1"/>
      <c r="H79" s="1"/>
      <c r="J79" s="1"/>
      <c r="L79" s="1"/>
      <c r="N79" s="1"/>
      <c r="O79" s="1"/>
      <c r="P79" s="1"/>
      <c r="R79" s="1"/>
      <c r="T79" s="1"/>
      <c r="V79" s="1"/>
      <c r="X79" s="1"/>
      <c r="Z79" s="1"/>
      <c r="AB79" s="1"/>
      <c r="AC79" s="1"/>
    </row>
    <row r="80" spans="1:29" x14ac:dyDescent="0.25">
      <c r="B80" s="1"/>
      <c r="D80" s="1"/>
      <c r="F80" s="1"/>
      <c r="H80" s="1"/>
      <c r="J80" s="1"/>
      <c r="L80" s="1"/>
      <c r="N80" s="1"/>
      <c r="O80" s="1"/>
      <c r="P80" s="1"/>
      <c r="R80" s="1"/>
      <c r="T80" s="1"/>
      <c r="V80" s="1"/>
      <c r="X80" s="1"/>
      <c r="Z80" s="1"/>
      <c r="AB80" s="1"/>
      <c r="AC80" s="1"/>
    </row>
    <row r="81" spans="2:29" x14ac:dyDescent="0.25">
      <c r="B81" s="1"/>
      <c r="D81" s="1"/>
      <c r="F81" s="1"/>
      <c r="H81" s="1"/>
      <c r="J81" s="1"/>
      <c r="L81" s="1"/>
      <c r="N81" s="1"/>
      <c r="O81" s="1"/>
      <c r="P81" s="1"/>
      <c r="R81" s="1"/>
      <c r="T81" s="1"/>
      <c r="V81" s="1"/>
      <c r="X81" s="1"/>
      <c r="Z81" s="1"/>
      <c r="AB81" s="1"/>
      <c r="AC81" s="1"/>
    </row>
    <row r="82" spans="2:29" x14ac:dyDescent="0.25">
      <c r="B82" s="1"/>
      <c r="D82" s="1"/>
      <c r="F82" s="1"/>
      <c r="H82" s="1"/>
      <c r="J82" s="1"/>
      <c r="L82" s="1"/>
      <c r="N82" s="1"/>
      <c r="O82" s="1"/>
      <c r="P82" s="1"/>
      <c r="R82" s="1"/>
      <c r="T82" s="1"/>
      <c r="V82" s="1"/>
      <c r="X82" s="1"/>
      <c r="Z82" s="1"/>
      <c r="AB82" s="1"/>
      <c r="AC82" s="1"/>
    </row>
    <row r="83" spans="2:29" x14ac:dyDescent="0.25">
      <c r="B83" s="1"/>
      <c r="D83" s="1"/>
      <c r="F83" s="1"/>
      <c r="H83" s="1"/>
      <c r="J83" s="1"/>
      <c r="L83" s="1"/>
      <c r="N83" s="1"/>
      <c r="O83" s="1"/>
      <c r="P83" s="1"/>
      <c r="R83" s="1"/>
      <c r="T83" s="1"/>
      <c r="V83" s="1"/>
      <c r="X83" s="1"/>
      <c r="Z83" s="1"/>
      <c r="AB83" s="1"/>
      <c r="AC83" s="1"/>
    </row>
    <row r="84" spans="2:29" x14ac:dyDescent="0.25">
      <c r="B84" s="1"/>
      <c r="D84" s="1"/>
      <c r="F84" s="1"/>
      <c r="H84" s="1"/>
      <c r="J84" s="1"/>
      <c r="L84" s="1"/>
      <c r="N84" s="1"/>
      <c r="O84" s="1"/>
      <c r="P84" s="1"/>
      <c r="R84" s="1"/>
      <c r="T84" s="1"/>
      <c r="V84" s="1"/>
      <c r="X84" s="1"/>
      <c r="Z84" s="1"/>
      <c r="AB84" s="1"/>
      <c r="AC84" s="1"/>
    </row>
    <row r="85" spans="2:29" x14ac:dyDescent="0.25">
      <c r="B85" s="1"/>
      <c r="D85" s="1"/>
      <c r="F85" s="1"/>
      <c r="H85" s="1"/>
      <c r="J85" s="1"/>
      <c r="L85" s="1"/>
      <c r="N85" s="1"/>
      <c r="O85" s="1"/>
      <c r="P85" s="1"/>
      <c r="R85" s="1"/>
      <c r="T85" s="1"/>
      <c r="V85" s="1"/>
      <c r="X85" s="1"/>
      <c r="Z85" s="1"/>
      <c r="AB85" s="1"/>
      <c r="AC85" s="1"/>
    </row>
    <row r="86" spans="2:29" x14ac:dyDescent="0.25">
      <c r="B86" s="1"/>
      <c r="D86" s="1"/>
      <c r="F86" s="1"/>
      <c r="H86" s="1"/>
      <c r="J86" s="1"/>
      <c r="L86" s="1"/>
      <c r="N86" s="1"/>
      <c r="O86" s="1"/>
      <c r="P86" s="1"/>
      <c r="R86" s="1"/>
      <c r="T86" s="1"/>
      <c r="V86" s="1"/>
      <c r="X86" s="1"/>
      <c r="Z86" s="1"/>
      <c r="AB86" s="1"/>
      <c r="AC86" s="1"/>
    </row>
    <row r="87" spans="2:29" x14ac:dyDescent="0.25">
      <c r="B87" s="1"/>
      <c r="D87" s="1"/>
      <c r="F87" s="1"/>
      <c r="H87" s="1"/>
      <c r="J87" s="1"/>
      <c r="L87" s="1"/>
      <c r="N87" s="1"/>
      <c r="O87" s="1"/>
      <c r="P87" s="1"/>
      <c r="R87" s="1"/>
      <c r="T87" s="1"/>
      <c r="V87" s="1"/>
      <c r="X87" s="1"/>
      <c r="Z87" s="1"/>
      <c r="AB87" s="1"/>
      <c r="AC87" s="1"/>
    </row>
  </sheetData>
  <sortState ref="A10:AC74">
    <sortCondition descending="1" ref="AC4:AC7"/>
  </sortState>
  <mergeCells count="1">
    <mergeCell ref="B1:AB1"/>
  </mergeCells>
  <pageMargins left="0.70866141732283472" right="0.70866141732283472" top="0.74803149606299213" bottom="0.74803149606299213" header="0.31496062992125984" footer="0.31496062992125984"/>
  <pageSetup paperSize="9" scale="3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Anna</cp:lastModifiedBy>
  <cp:lastPrinted>2017-10-26T09:20:52Z</cp:lastPrinted>
  <dcterms:created xsi:type="dcterms:W3CDTF">2017-08-07T01:59:59Z</dcterms:created>
  <dcterms:modified xsi:type="dcterms:W3CDTF">2017-11-02T02:09:45Z</dcterms:modified>
</cp:coreProperties>
</file>