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0" yWindow="65428" windowWidth="13476" windowHeight="11640" tabRatio="903" activeTab="0"/>
  </bookViews>
  <sheets>
    <sheet name="Мероприятия подпрограммы 6" sheetId="1" r:id="rId1"/>
  </sheets>
  <definedNames>
    <definedName name="Z_4767DD30_F6FB_4FF0_A429_8866A8232500_.wvu.PrintArea" localSheetId="0" hidden="1">'Мероприятия подпрограммы 6'!$A$2:$N$18</definedName>
    <definedName name="Z_4767DD30_F6FB_4FF0_A429_8866A8232500_.wvu.PrintTitles" localSheetId="0" hidden="1">'Мероприятия подпрограммы 6'!$2:$3</definedName>
    <definedName name="Z_4767DD30_F6FB_4FF0_A429_8866A8232500_.wvu.Rows" localSheetId="0" hidden="1">'Мероприятия подпрограммы 6'!#REF!,'Мероприятия подпрограммы 6'!#REF!</definedName>
    <definedName name="Z_7C917F30_361A_4C86_9002_2134EAE2E3CF_.wvu.PrintTitles" localSheetId="0" hidden="1">'Мероприятия подпрограммы 6'!$2:$3</definedName>
    <definedName name="Z_7C917F30_361A_4C86_9002_2134EAE2E3CF_.wvu.Rows" localSheetId="0" hidden="1">'Мероприятия подпрограммы 6'!#REF!,'Мероприятия подпрограммы 6'!#REF!</definedName>
    <definedName name="Z_CDE1D6F6_68DF_42F8_B01A_FF6465B24CCD_.wvu.PrintArea" localSheetId="0" hidden="1">'Мероприятия подпрограммы 6'!$A$2:$N$18</definedName>
    <definedName name="Z_CDE1D6F6_68DF_42F8_B01A_FF6465B24CCD_.wvu.PrintTitles" localSheetId="0" hidden="1">'Мероприятия подпрограммы 6'!$2:$3</definedName>
    <definedName name="Z_CDE1D6F6_68DF_42F8_B01A_FF6465B24CCD_.wvu.Rows" localSheetId="0" hidden="1">'Мероприятия подпрограммы 6'!#REF!,'Мероприятия подпрограммы 6'!#REF!</definedName>
    <definedName name="_xlnm.Print_Titles" localSheetId="0">'Мероприятия подпрограммы 6'!$2:$3</definedName>
    <definedName name="_xlnm.Print_Area" localSheetId="0">'Мероприятия подпрограммы 6'!$A$1:$O$18</definedName>
  </definedNames>
  <calcPr fullCalcOnLoad="1" fullPrecision="0"/>
</workbook>
</file>

<file path=xl/sharedStrings.xml><?xml version="1.0" encoding="utf-8"?>
<sst xmlns="http://schemas.openxmlformats.org/spreadsheetml/2006/main" count="81" uniqueCount="60">
  <si>
    <t>№ п/п</t>
  </si>
  <si>
    <t xml:space="preserve">Цели, задачи, мероприятия </t>
  </si>
  <si>
    <t>Код бюджетной классификации</t>
  </si>
  <si>
    <t>ГРБС</t>
  </si>
  <si>
    <t>Рз Пр</t>
  </si>
  <si>
    <t>ЦСР</t>
  </si>
  <si>
    <t>ВР</t>
  </si>
  <si>
    <t>Расходы (тыс. руб.), годы</t>
  </si>
  <si>
    <t>Ожидаемый результат от реализации подпрограммного мероприятия (в натуральном выражении)</t>
  </si>
  <si>
    <t>Всего по подпрограмме</t>
  </si>
  <si>
    <t>07 09</t>
  </si>
  <si>
    <t>Цель: создать условия для эффективного управления отраслью</t>
  </si>
  <si>
    <t>Задача 1 Организация деятельности аппарата управления  и учреждений, обеспечивающих деятельность образовательных учреждений, направленной на эффективное управление отраслью</t>
  </si>
  <si>
    <t>Повышение эффективности управления муниципальными финансами и использования муниципального имущества в части вопросов реализации программы, совершенствование системы оплаты туда и мер социальной защиты и поддержки, повышение качества межведомственного и межуровневого взаимодействия на 1 балл</t>
  </si>
  <si>
    <t>Управление образованием Администрации города Шарыпово</t>
  </si>
  <si>
    <t xml:space="preserve">Обеспечено бухгалтерское обслуживание 27 учреждений; обеспечено услугами по проверке и составлению документации для проведения ремонтных работ 27учреждения; обеспечение информациоонно методической поддержки 27 учреждений
</t>
  </si>
  <si>
    <t>0709</t>
  </si>
  <si>
    <t>13 челавек ежемесячно получают допла ту до минимального размера олаты труда</t>
  </si>
  <si>
    <t>013</t>
  </si>
  <si>
    <t xml:space="preserve">01.5.1021    01.5.0010210   01.5.0010220     </t>
  </si>
  <si>
    <t>014</t>
  </si>
  <si>
    <t>0710</t>
  </si>
  <si>
    <t>01.50077480</t>
  </si>
  <si>
    <t>приобретена орг.техника для модернизации</t>
  </si>
  <si>
    <t xml:space="preserve">01.5.7552          01.5.0075520       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</si>
  <si>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"Обеспечение реализации муниципальной программы и прочие мероприятия в области образования"</t>
  </si>
  <si>
    <t xml:space="preserve">         01.5.8516      01.57511       0158744           01.5.0085160</t>
  </si>
  <si>
    <t xml:space="preserve">01.5.8519                 01.5.0085190    </t>
  </si>
  <si>
    <t>Обеспечение деятельности (оказание услуг) подведомственных учреждений в сфере информационно-методического обеспечения деятельности образовательных учреждений  в рамках подпрограммы "Обеспечение реализации муниципальной программы и прочие мероприятия в области образования"</t>
  </si>
  <si>
    <t xml:space="preserve">            01.57511          01.5.0075110</t>
  </si>
  <si>
    <t xml:space="preserve">      01.5.8517               01.5.0085170       </t>
  </si>
  <si>
    <t>Обеспечение муниципальных учреждений на реализацию ими отдельных расходных обязательств в рамках подпрограммы "Обеспечение реализации муниципальной программы и прочие мероприятия в области образования"</t>
  </si>
  <si>
    <t>Обеспечение деятельности (оказание услуг) подведомственных учреждений в сфере бухгалтерского учета и отчетности, технического обеспечения в рамках подпрограммы "Обеспечение реализации муниципальной программы и прочие мероприятия в области образования"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</si>
  <si>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</si>
  <si>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в области образования"</t>
  </si>
  <si>
    <t>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"Содействие повышению уровня открытости бюджетных данных в муниципальных образованиях" государственной программы Красноярского края "Содействие развитию местного самоуправления"</t>
  </si>
  <si>
    <t>Обеспечены информационно- методическими услугами 27 учреждений</t>
  </si>
  <si>
    <t>Итого на период  2014-2019 годы</t>
  </si>
  <si>
    <t>Перечень мероприятий подпрограммы "Обеспечение реализации муниципальной программы и прочие мероприятия в области образования" муниципальной программы "Развитие образования" муниципального образования "город Шарыпово краснояроского края" с указанием объема средств на их реализацию и ожидаемых результатов</t>
  </si>
  <si>
    <t>1.1.</t>
  </si>
  <si>
    <t>1.2.</t>
  </si>
  <si>
    <t>1.3.</t>
  </si>
  <si>
    <t>1.4</t>
  </si>
  <si>
    <t>1.5.</t>
  </si>
  <si>
    <t>1.6.</t>
  </si>
  <si>
    <t>1.7.</t>
  </si>
  <si>
    <t>1.8.</t>
  </si>
  <si>
    <t>Благотворительные пожертвования, спонсорская помощь, платные услуги</t>
  </si>
  <si>
    <t>121 122, 244, 831,111, 112, 119,129,  852,853</t>
  </si>
  <si>
    <t>121 122, 244, 831,111, 112, 119,129,  852, 853</t>
  </si>
  <si>
    <t>121 122, 244, 831,111, 112, 119,129 611,612     852,853</t>
  </si>
  <si>
    <t>121 122, 244, 831,111, 112, 119,129 611,612     852, 853</t>
  </si>
  <si>
    <t>111,112, 119,129    852, 853</t>
  </si>
  <si>
    <t>1.9.</t>
  </si>
  <si>
    <t>Расходы на повышение размеров оплаты труда методистов муниципальных методических кабинетов сферы "Образования",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Красноярского края</t>
  </si>
  <si>
    <t>01.50010450</t>
  </si>
  <si>
    <t>121, 129</t>
  </si>
  <si>
    <t>7-ми методистам произведено повышение заработной платы с 1.06.2017 г.</t>
  </si>
  <si>
    <t xml:space="preserve">                                                                                                                                                                                                    "Приложение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подпрограмме "Обеспечение реализации муниципальной программы и прочие мероприятия в области образования"                                                                                                                                                                                                                                                                муниципальной программы  "Развитие образования" муниципального образования "город Шарыпово Красноярского края"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</si>
  <si>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города Шарыпово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21.07.2017 № 137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</si>
</sst>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0_ ;\-#,##0.00\ "/>
    <numFmt numFmtId="182" formatCode="#,##0.00_р_.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000_р_._-;\-* #,##0.0000_р_._-;_-* &quot;-&quot;??_р_._-;_-@_-"/>
    <numFmt numFmtId="189" formatCode="_-* #,##0_р_._-;\-* #,##0_р_._-;_-* &quot;-&quot;??_р_._-;_-@_-"/>
    <numFmt numFmtId="190" formatCode="#,##0.000"/>
    <numFmt numFmtId="191" formatCode="_-* #,##0.000_р_._-;\-* #,##0.000_р_._-;_-* &quot;-&quot;???_р_._-;_-@_-"/>
    <numFmt numFmtId="192" formatCode="_-* #,##0.0000_р_._-;\-* #,##0.0000_р_._-;_-* &quot;-&quot;????_р_._-;_-@_-"/>
    <numFmt numFmtId="193" formatCode="_-* #,##0.000_р_._-;\-* #,##0.000_р_._-;_-* &quot;-&quot;????_р_._-;_-@_-"/>
    <numFmt numFmtId="194" formatCode="_-* #,##0.00_р_._-;\-* #,##0.00_р_._-;_-* &quot;-&quot;????_р_._-;_-@_-"/>
    <numFmt numFmtId="195" formatCode="_-* #,##0.00_р_._-;\-* #,##0.00_р_._-;_-* &quot;-&quot;?_р_._-;_-@_-"/>
    <numFmt numFmtId="196" formatCode="000000"/>
    <numFmt numFmtId="197" formatCode="0.0;[Red]0.0"/>
    <numFmt numFmtId="198" formatCode="0.00;[Red]0.00"/>
    <numFmt numFmtId="199" formatCode="0.0%"/>
    <numFmt numFmtId="200" formatCode="[$-FC19]d\ mmmm\ yyyy\ &quot;г.&quot;"/>
    <numFmt numFmtId="201" formatCode="0.0E+00"/>
    <numFmt numFmtId="202" formatCode="#,##0.0_ ;\-#,##0.0\ 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0_р_._-;\-* #,##0.00000_р_._-;_-* &quot;-&quot;?_р_._-;_-@_-"/>
    <numFmt numFmtId="206" formatCode="#,##0.0_р_."/>
    <numFmt numFmtId="207" formatCode="#,##0.0;[Red]#,##0.0"/>
    <numFmt numFmtId="208" formatCode="_-* #,##0.0&quot;р.&quot;_-;\-* #,##0.0&quot;р.&quot;_-;_-* &quot;-&quot;?&quot;р.&quot;_-;_-@_-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195" fontId="3" fillId="33" borderId="10" xfId="0" applyNumberFormat="1" applyFont="1" applyFill="1" applyBorder="1" applyAlignment="1">
      <alignment horizontal="center" vertical="top" wrapText="1"/>
    </xf>
    <xf numFmtId="195" fontId="5" fillId="33" borderId="10" xfId="0" applyNumberFormat="1" applyFont="1" applyFill="1" applyBorder="1" applyAlignment="1">
      <alignment horizontal="center" vertical="top" wrapText="1"/>
    </xf>
    <xf numFmtId="49" fontId="43" fillId="33" borderId="10" xfId="0" applyNumberFormat="1" applyFont="1" applyFill="1" applyBorder="1" applyAlignment="1">
      <alignment horizontal="center" vertical="top"/>
    </xf>
    <xf numFmtId="195" fontId="3" fillId="33" borderId="10" xfId="0" applyNumberFormat="1" applyFont="1" applyFill="1" applyBorder="1" applyAlignment="1">
      <alignment horizontal="center" vertical="top"/>
    </xf>
    <xf numFmtId="49" fontId="4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4" fontId="3" fillId="0" borderId="10" xfId="0" applyNumberFormat="1" applyFont="1" applyFill="1" applyBorder="1" applyAlignment="1">
      <alignment horizontal="center" vertical="top"/>
    </xf>
    <xf numFmtId="195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top" wrapText="1"/>
    </xf>
    <xf numFmtId="174" fontId="3" fillId="0" borderId="10" xfId="0" applyNumberFormat="1" applyFont="1" applyFill="1" applyBorder="1" applyAlignment="1">
      <alignment horizontal="center" vertical="top" wrapText="1"/>
    </xf>
    <xf numFmtId="195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195" fontId="5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43" fillId="0" borderId="0" xfId="0" applyFont="1" applyFill="1" applyBorder="1" applyAlignment="1">
      <alignment horizontal="right" wrapText="1"/>
    </xf>
    <xf numFmtId="0" fontId="43" fillId="0" borderId="0" xfId="0" applyFont="1" applyFill="1" applyBorder="1" applyAlignment="1">
      <alignment horizontal="right" vertical="top" wrapText="1"/>
    </xf>
    <xf numFmtId="0" fontId="4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top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54"/>
  <sheetViews>
    <sheetView tabSelected="1" view="pageBreakPreview" zoomScale="60" zoomScaleNormal="55" zoomScalePageLayoutView="0" workbookViewId="0" topLeftCell="A1">
      <selection activeCell="A1" sqref="A1:O17"/>
    </sheetView>
  </sheetViews>
  <sheetFormatPr defaultColWidth="9.125" defaultRowHeight="12.75"/>
  <cols>
    <col min="1" max="1" width="7.625" style="3" customWidth="1"/>
    <col min="2" max="2" width="37.625" style="1" customWidth="1"/>
    <col min="3" max="3" width="15.125" style="4" customWidth="1"/>
    <col min="4" max="4" width="9.625" style="4" customWidth="1"/>
    <col min="5" max="5" width="10.375" style="4" customWidth="1"/>
    <col min="6" max="6" width="16.00390625" style="4" customWidth="1"/>
    <col min="7" max="7" width="11.00390625" style="4" customWidth="1"/>
    <col min="8" max="8" width="15.50390625" style="1" customWidth="1"/>
    <col min="9" max="9" width="17.125" style="1" customWidth="1"/>
    <col min="10" max="10" width="16.00390625" style="1" customWidth="1"/>
    <col min="11" max="11" width="15.50390625" style="1" customWidth="1"/>
    <col min="12" max="12" width="16.125" style="1" customWidth="1"/>
    <col min="13" max="13" width="16.625" style="1" customWidth="1"/>
    <col min="14" max="14" width="17.875" style="1" customWidth="1"/>
    <col min="15" max="15" width="29.00390625" style="1" customWidth="1"/>
    <col min="16" max="16384" width="9.125" style="1" customWidth="1"/>
  </cols>
  <sheetData>
    <row r="1" spans="1:15" s="2" customFormat="1" ht="65.25" customHeight="1">
      <c r="A1" s="34" t="s">
        <v>59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s="2" customFormat="1" ht="54.75" customHeight="1">
      <c r="A2" s="35" t="s">
        <v>58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2" customFormat="1" ht="44.25" customHeight="1">
      <c r="A3" s="36" t="s">
        <v>38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7" customHeight="1">
      <c r="A4" s="40" t="s">
        <v>0</v>
      </c>
      <c r="B4" s="40" t="s">
        <v>1</v>
      </c>
      <c r="C4" s="40"/>
      <c r="D4" s="40" t="s">
        <v>2</v>
      </c>
      <c r="E4" s="40"/>
      <c r="F4" s="40"/>
      <c r="G4" s="41"/>
      <c r="H4" s="41" t="s">
        <v>7</v>
      </c>
      <c r="I4" s="42"/>
      <c r="J4" s="42"/>
      <c r="K4" s="42"/>
      <c r="L4" s="43"/>
      <c r="M4" s="44"/>
      <c r="N4" s="11"/>
      <c r="O4" s="45" t="s">
        <v>8</v>
      </c>
    </row>
    <row r="5" spans="1:15" ht="42.75" customHeight="1">
      <c r="A5" s="40"/>
      <c r="B5" s="40"/>
      <c r="C5" s="40"/>
      <c r="D5" s="5" t="s">
        <v>3</v>
      </c>
      <c r="E5" s="5" t="s">
        <v>4</v>
      </c>
      <c r="F5" s="5" t="s">
        <v>5</v>
      </c>
      <c r="G5" s="5" t="s">
        <v>6</v>
      </c>
      <c r="H5" s="12">
        <v>2014</v>
      </c>
      <c r="I5" s="12">
        <v>2015</v>
      </c>
      <c r="J5" s="12">
        <v>2016</v>
      </c>
      <c r="K5" s="12">
        <v>2017</v>
      </c>
      <c r="L5" s="12">
        <v>2018</v>
      </c>
      <c r="M5" s="12">
        <v>2019</v>
      </c>
      <c r="N5" s="5" t="s">
        <v>37</v>
      </c>
      <c r="O5" s="46"/>
    </row>
    <row r="6" spans="1:15" s="10" customFormat="1" ht="18" customHeight="1">
      <c r="A6" s="40" t="s">
        <v>11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s="10" customFormat="1" ht="20.25" customHeight="1">
      <c r="A7" s="37" t="s">
        <v>12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9"/>
    </row>
    <row r="8" spans="1:15" s="10" customFormat="1" ht="75.75" customHeight="1">
      <c r="A8" s="17" t="s">
        <v>39</v>
      </c>
      <c r="B8" s="13" t="s">
        <v>33</v>
      </c>
      <c r="C8" s="16" t="s">
        <v>14</v>
      </c>
      <c r="D8" s="17" t="s">
        <v>18</v>
      </c>
      <c r="E8" s="16" t="s">
        <v>10</v>
      </c>
      <c r="F8" s="17" t="s">
        <v>26</v>
      </c>
      <c r="G8" s="16" t="s">
        <v>48</v>
      </c>
      <c r="H8" s="18">
        <f>5260.12-1523.8</f>
        <v>3736.32</v>
      </c>
      <c r="I8" s="18">
        <f>1539.5+3455.11+36.5+5.21+15.93-1559.9</f>
        <v>3492.35</v>
      </c>
      <c r="J8" s="18">
        <f>3407.8+60.25-80</f>
        <v>3388.05</v>
      </c>
      <c r="K8" s="18">
        <v>3413.8</v>
      </c>
      <c r="L8" s="18">
        <v>3413.8</v>
      </c>
      <c r="M8" s="18">
        <v>3413.8</v>
      </c>
      <c r="N8" s="19">
        <f>SUM(H8:M8)</f>
        <v>20858.12</v>
      </c>
      <c r="O8" s="13" t="s">
        <v>13</v>
      </c>
    </row>
    <row r="9" spans="1:15" s="10" customFormat="1" ht="78" customHeight="1">
      <c r="A9" s="17" t="s">
        <v>40</v>
      </c>
      <c r="B9" s="13" t="s">
        <v>25</v>
      </c>
      <c r="C9" s="16" t="s">
        <v>14</v>
      </c>
      <c r="D9" s="17" t="s">
        <v>18</v>
      </c>
      <c r="E9" s="16" t="s">
        <v>10</v>
      </c>
      <c r="F9" s="17" t="s">
        <v>24</v>
      </c>
      <c r="G9" s="16" t="s">
        <v>49</v>
      </c>
      <c r="H9" s="18">
        <v>1523.8</v>
      </c>
      <c r="I9" s="18">
        <v>1559.9</v>
      </c>
      <c r="J9" s="18">
        <v>1585.5</v>
      </c>
      <c r="K9" s="18">
        <v>1585.5</v>
      </c>
      <c r="L9" s="18">
        <v>1585.5</v>
      </c>
      <c r="M9" s="18">
        <v>1585.5</v>
      </c>
      <c r="N9" s="19">
        <f aca="true" t="shared" si="0" ref="N9:N16">SUM(H9:M9)</f>
        <v>9425.7</v>
      </c>
      <c r="O9" s="13" t="s">
        <v>13</v>
      </c>
    </row>
    <row r="10" spans="1:15" s="10" customFormat="1" ht="76.5" customHeight="1">
      <c r="A10" s="20" t="s">
        <v>41</v>
      </c>
      <c r="B10" s="13" t="s">
        <v>32</v>
      </c>
      <c r="C10" s="16" t="s">
        <v>14</v>
      </c>
      <c r="D10" s="17" t="s">
        <v>18</v>
      </c>
      <c r="E10" s="17" t="s">
        <v>10</v>
      </c>
      <c r="F10" s="17" t="s">
        <v>30</v>
      </c>
      <c r="G10" s="16" t="s">
        <v>50</v>
      </c>
      <c r="H10" s="21">
        <f>28701.91-3785.2-8203.53</f>
        <v>16713.18</v>
      </c>
      <c r="I10" s="21">
        <f>29755.4-5.21+161.87+172.37+174.47-594.33-39.06+127.32-9.47+24-46.9+302.27-4609.46-1282.5</f>
        <v>24130.77</v>
      </c>
      <c r="J10" s="21">
        <f>24536.66+5325.31-79.58+23.44+58.59-0.01+47.75-4572.96-759.86+90.97</f>
        <v>24670.31</v>
      </c>
      <c r="K10" s="21">
        <f>24427.1-69.37-20.4+36.69</f>
        <v>24374.02</v>
      </c>
      <c r="L10" s="21">
        <v>24427.1</v>
      </c>
      <c r="M10" s="21">
        <v>24427.1</v>
      </c>
      <c r="N10" s="19">
        <f t="shared" si="0"/>
        <v>138742.48</v>
      </c>
      <c r="O10" s="13" t="s">
        <v>15</v>
      </c>
    </row>
    <row r="11" spans="1:15" s="10" customFormat="1" ht="72.75" customHeight="1">
      <c r="A11" s="20" t="s">
        <v>42</v>
      </c>
      <c r="B11" s="14" t="s">
        <v>28</v>
      </c>
      <c r="C11" s="16" t="s">
        <v>14</v>
      </c>
      <c r="D11" s="17" t="s">
        <v>18</v>
      </c>
      <c r="E11" s="17" t="s">
        <v>10</v>
      </c>
      <c r="F11" s="17" t="s">
        <v>27</v>
      </c>
      <c r="G11" s="16" t="s">
        <v>51</v>
      </c>
      <c r="H11" s="21">
        <v>3785.2</v>
      </c>
      <c r="I11" s="21">
        <v>4609.46</v>
      </c>
      <c r="J11" s="21">
        <f>4572.96+126.31</f>
        <v>4699.27</v>
      </c>
      <c r="K11" s="21">
        <f>4673.24-69.37-16+36.5</f>
        <v>4624.37</v>
      </c>
      <c r="L11" s="21">
        <v>4673.24</v>
      </c>
      <c r="M11" s="21">
        <v>4673.24</v>
      </c>
      <c r="N11" s="19">
        <f t="shared" si="0"/>
        <v>27064.78</v>
      </c>
      <c r="O11" s="13" t="s">
        <v>36</v>
      </c>
    </row>
    <row r="12" spans="1:15" s="10" customFormat="1" ht="106.5" customHeight="1">
      <c r="A12" s="20" t="s">
        <v>43</v>
      </c>
      <c r="B12" s="14" t="s">
        <v>31</v>
      </c>
      <c r="C12" s="16" t="s">
        <v>14</v>
      </c>
      <c r="D12" s="17" t="s">
        <v>18</v>
      </c>
      <c r="E12" s="17" t="s">
        <v>10</v>
      </c>
      <c r="F12" s="17" t="s">
        <v>29</v>
      </c>
      <c r="G12" s="16" t="s">
        <v>51</v>
      </c>
      <c r="H12" s="21">
        <v>8203.53</v>
      </c>
      <c r="I12" s="21">
        <v>1282.5</v>
      </c>
      <c r="J12" s="21">
        <f>759.86-40.39</f>
        <v>719.47</v>
      </c>
      <c r="K12" s="21">
        <v>786.62</v>
      </c>
      <c r="L12" s="21">
        <v>786.62</v>
      </c>
      <c r="M12" s="21">
        <v>786.62</v>
      </c>
      <c r="N12" s="19">
        <f t="shared" si="0"/>
        <v>12565.36</v>
      </c>
      <c r="O12" s="13" t="s">
        <v>36</v>
      </c>
    </row>
    <row r="13" spans="1:15" s="10" customFormat="1" ht="80.25" customHeight="1">
      <c r="A13" s="22" t="s">
        <v>44</v>
      </c>
      <c r="B13" s="27" t="s">
        <v>34</v>
      </c>
      <c r="C13" s="23" t="s">
        <v>14</v>
      </c>
      <c r="D13" s="24" t="s">
        <v>18</v>
      </c>
      <c r="E13" s="24" t="s">
        <v>16</v>
      </c>
      <c r="F13" s="24" t="s">
        <v>19</v>
      </c>
      <c r="G13" s="28" t="s">
        <v>52</v>
      </c>
      <c r="H13" s="26">
        <v>281.22</v>
      </c>
      <c r="I13" s="26">
        <f>161.87+39.06+166.73-89.9+46.9</f>
        <v>324.66</v>
      </c>
      <c r="J13" s="26">
        <f>650.66+39.79-58.59+6.97</f>
        <v>638.83</v>
      </c>
      <c r="K13" s="26">
        <f>491.19+69.37</f>
        <v>560.56</v>
      </c>
      <c r="L13" s="26">
        <v>491.19</v>
      </c>
      <c r="M13" s="26">
        <v>491.19</v>
      </c>
      <c r="N13" s="29">
        <f t="shared" si="0"/>
        <v>2787.65</v>
      </c>
      <c r="O13" s="15" t="s">
        <v>17</v>
      </c>
    </row>
    <row r="14" spans="1:15" ht="53.25" customHeight="1">
      <c r="A14" s="22" t="s">
        <v>45</v>
      </c>
      <c r="B14" s="27" t="s">
        <v>35</v>
      </c>
      <c r="C14" s="23" t="s">
        <v>14</v>
      </c>
      <c r="D14" s="24" t="s">
        <v>20</v>
      </c>
      <c r="E14" s="24" t="s">
        <v>21</v>
      </c>
      <c r="F14" s="24" t="s">
        <v>22</v>
      </c>
      <c r="G14" s="28">
        <v>244</v>
      </c>
      <c r="H14" s="26"/>
      <c r="I14" s="26"/>
      <c r="J14" s="26">
        <v>80</v>
      </c>
      <c r="K14" s="26"/>
      <c r="L14" s="26"/>
      <c r="M14" s="26"/>
      <c r="N14" s="29">
        <f t="shared" si="0"/>
        <v>80</v>
      </c>
      <c r="O14" s="15" t="s">
        <v>23</v>
      </c>
    </row>
    <row r="15" spans="1:15" s="9" customFormat="1" ht="22.5" customHeight="1">
      <c r="A15" s="22" t="s">
        <v>46</v>
      </c>
      <c r="B15" s="27" t="s">
        <v>54</v>
      </c>
      <c r="C15" s="23" t="s">
        <v>14</v>
      </c>
      <c r="D15" s="24" t="s">
        <v>20</v>
      </c>
      <c r="E15" s="24" t="s">
        <v>21</v>
      </c>
      <c r="F15" s="24" t="s">
        <v>55</v>
      </c>
      <c r="G15" s="28" t="s">
        <v>56</v>
      </c>
      <c r="H15" s="26"/>
      <c r="I15" s="26"/>
      <c r="J15" s="26">
        <v>0</v>
      </c>
      <c r="K15" s="26">
        <v>46.8</v>
      </c>
      <c r="L15" s="26"/>
      <c r="M15" s="26"/>
      <c r="N15" s="29">
        <f>SUM(H15:M15)</f>
        <v>46.8</v>
      </c>
      <c r="O15" s="15" t="s">
        <v>57</v>
      </c>
    </row>
    <row r="16" spans="1:15" ht="42.75" customHeight="1">
      <c r="A16" s="22" t="s">
        <v>53</v>
      </c>
      <c r="B16" s="15" t="s">
        <v>47</v>
      </c>
      <c r="C16" s="23"/>
      <c r="D16" s="24"/>
      <c r="E16" s="24"/>
      <c r="F16" s="24"/>
      <c r="G16" s="25"/>
      <c r="H16" s="26">
        <v>0</v>
      </c>
      <c r="I16" s="26">
        <v>22.7</v>
      </c>
      <c r="J16" s="26">
        <v>0</v>
      </c>
      <c r="K16" s="26">
        <f>17.55+21.39+19.01</f>
        <v>57.95</v>
      </c>
      <c r="L16" s="26">
        <v>0</v>
      </c>
      <c r="M16" s="26">
        <v>0</v>
      </c>
      <c r="N16" s="29">
        <f t="shared" si="0"/>
        <v>80.65</v>
      </c>
      <c r="O16" s="15"/>
    </row>
    <row r="17" spans="1:15" ht="15">
      <c r="A17" s="48" t="s">
        <v>9</v>
      </c>
      <c r="B17" s="48"/>
      <c r="C17" s="30"/>
      <c r="D17" s="31"/>
      <c r="E17" s="30"/>
      <c r="F17" s="30"/>
      <c r="G17" s="30"/>
      <c r="H17" s="32">
        <f>SUM(H8:H16)</f>
        <v>34243.25</v>
      </c>
      <c r="I17" s="32">
        <f aca="true" t="shared" si="1" ref="I17:N17">SUM(I8:I16)</f>
        <v>35422.34</v>
      </c>
      <c r="J17" s="32">
        <f t="shared" si="1"/>
        <v>35781.43</v>
      </c>
      <c r="K17" s="32">
        <f t="shared" si="1"/>
        <v>35449.62</v>
      </c>
      <c r="L17" s="32">
        <f t="shared" si="1"/>
        <v>35377.45</v>
      </c>
      <c r="M17" s="32">
        <f t="shared" si="1"/>
        <v>35377.45</v>
      </c>
      <c r="N17" s="32">
        <f t="shared" si="1"/>
        <v>211651.54</v>
      </c>
      <c r="O17" s="33"/>
    </row>
    <row r="18" spans="1:15" ht="1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  <row r="19" spans="1:7" ht="15">
      <c r="A19" s="7"/>
      <c r="B19" s="6"/>
      <c r="C19" s="8"/>
      <c r="D19" s="8"/>
      <c r="E19" s="8"/>
      <c r="F19" s="8"/>
      <c r="G19" s="8"/>
    </row>
    <row r="20" spans="1:7" ht="15">
      <c r="A20" s="7"/>
      <c r="B20" s="6"/>
      <c r="C20" s="8"/>
      <c r="D20" s="8"/>
      <c r="E20" s="8"/>
      <c r="F20" s="8"/>
      <c r="G20" s="8"/>
    </row>
    <row r="21" spans="1:7" ht="15">
      <c r="A21" s="7"/>
      <c r="B21" s="6"/>
      <c r="C21" s="8"/>
      <c r="D21" s="8"/>
      <c r="E21" s="8"/>
      <c r="F21" s="8"/>
      <c r="G21" s="8"/>
    </row>
    <row r="22" spans="1:7" ht="15">
      <c r="A22" s="7"/>
      <c r="B22" s="6"/>
      <c r="C22" s="8"/>
      <c r="D22" s="8"/>
      <c r="E22" s="8"/>
      <c r="F22" s="8"/>
      <c r="G22" s="8"/>
    </row>
    <row r="23" spans="1:7" ht="15">
      <c r="A23" s="7"/>
      <c r="B23" s="6"/>
      <c r="C23" s="8"/>
      <c r="D23" s="8"/>
      <c r="E23" s="8"/>
      <c r="F23" s="8"/>
      <c r="G23" s="8"/>
    </row>
    <row r="24" spans="1:7" ht="15">
      <c r="A24" s="7"/>
      <c r="B24" s="6"/>
      <c r="C24" s="8"/>
      <c r="D24" s="8"/>
      <c r="E24" s="8"/>
      <c r="F24" s="8"/>
      <c r="G24" s="8"/>
    </row>
    <row r="25" spans="1:7" ht="15">
      <c r="A25" s="7"/>
      <c r="B25" s="6"/>
      <c r="C25" s="8"/>
      <c r="D25" s="8"/>
      <c r="E25" s="8"/>
      <c r="F25" s="8"/>
      <c r="G25" s="8"/>
    </row>
    <row r="26" spans="1:7" ht="15">
      <c r="A26" s="7"/>
      <c r="B26" s="6"/>
      <c r="C26" s="8"/>
      <c r="D26" s="8"/>
      <c r="E26" s="8"/>
      <c r="F26" s="8"/>
      <c r="G26" s="8"/>
    </row>
    <row r="27" spans="1:7" ht="15">
      <c r="A27" s="7"/>
      <c r="B27" s="6"/>
      <c r="C27" s="8"/>
      <c r="D27" s="8"/>
      <c r="E27" s="8"/>
      <c r="F27" s="8"/>
      <c r="G27" s="8"/>
    </row>
    <row r="28" spans="1:7" ht="15">
      <c r="A28" s="7"/>
      <c r="B28" s="6"/>
      <c r="C28" s="8"/>
      <c r="D28" s="8"/>
      <c r="E28" s="8"/>
      <c r="F28" s="8"/>
      <c r="G28" s="8"/>
    </row>
    <row r="29" spans="1:7" ht="15">
      <c r="A29" s="7"/>
      <c r="B29" s="6"/>
      <c r="C29" s="8"/>
      <c r="D29" s="8"/>
      <c r="E29" s="8"/>
      <c r="F29" s="8"/>
      <c r="G29" s="8"/>
    </row>
    <row r="30" spans="1:7" ht="15">
      <c r="A30" s="7"/>
      <c r="B30" s="6"/>
      <c r="C30" s="8"/>
      <c r="D30" s="8"/>
      <c r="E30" s="8"/>
      <c r="F30" s="8"/>
      <c r="G30" s="8"/>
    </row>
    <row r="31" spans="1:7" ht="15">
      <c r="A31" s="7"/>
      <c r="B31" s="6"/>
      <c r="C31" s="8"/>
      <c r="D31" s="8"/>
      <c r="E31" s="8"/>
      <c r="F31" s="8"/>
      <c r="G31" s="8"/>
    </row>
    <row r="32" spans="1:7" ht="15">
      <c r="A32" s="7"/>
      <c r="B32" s="6"/>
      <c r="C32" s="8"/>
      <c r="D32" s="8"/>
      <c r="E32" s="8"/>
      <c r="F32" s="8"/>
      <c r="G32" s="8"/>
    </row>
    <row r="33" spans="1:7" ht="15">
      <c r="A33" s="7"/>
      <c r="B33" s="6"/>
      <c r="C33" s="8"/>
      <c r="D33" s="8"/>
      <c r="E33" s="8"/>
      <c r="F33" s="8"/>
      <c r="G33" s="8"/>
    </row>
    <row r="34" spans="1:7" ht="15">
      <c r="A34" s="7"/>
      <c r="B34" s="6"/>
      <c r="C34" s="8"/>
      <c r="D34" s="8"/>
      <c r="E34" s="8"/>
      <c r="F34" s="8"/>
      <c r="G34" s="8"/>
    </row>
    <row r="35" spans="1:7" ht="15">
      <c r="A35" s="7"/>
      <c r="B35" s="6"/>
      <c r="C35" s="8"/>
      <c r="D35" s="8"/>
      <c r="E35" s="8"/>
      <c r="F35" s="8"/>
      <c r="G35" s="8"/>
    </row>
    <row r="36" spans="1:7" ht="15">
      <c r="A36" s="7"/>
      <c r="B36" s="6"/>
      <c r="C36" s="8"/>
      <c r="D36" s="8"/>
      <c r="E36" s="8"/>
      <c r="F36" s="8"/>
      <c r="G36" s="8"/>
    </row>
    <row r="37" spans="1:7" ht="15">
      <c r="A37" s="7"/>
      <c r="B37" s="6"/>
      <c r="C37" s="8"/>
      <c r="D37" s="8"/>
      <c r="E37" s="8"/>
      <c r="F37" s="8"/>
      <c r="G37" s="8"/>
    </row>
    <row r="38" spans="1:7" ht="15">
      <c r="A38" s="7"/>
      <c r="B38" s="6"/>
      <c r="C38" s="8"/>
      <c r="D38" s="8"/>
      <c r="E38" s="8"/>
      <c r="F38" s="8"/>
      <c r="G38" s="8"/>
    </row>
    <row r="39" spans="1:7" ht="15">
      <c r="A39" s="7"/>
      <c r="B39" s="6"/>
      <c r="C39" s="8"/>
      <c r="D39" s="8"/>
      <c r="E39" s="8"/>
      <c r="F39" s="8"/>
      <c r="G39" s="8"/>
    </row>
    <row r="40" spans="1:7" ht="15">
      <c r="A40" s="7"/>
      <c r="B40" s="6"/>
      <c r="C40" s="8"/>
      <c r="D40" s="8"/>
      <c r="E40" s="8"/>
      <c r="F40" s="8"/>
      <c r="G40" s="8"/>
    </row>
    <row r="41" spans="1:7" ht="15">
      <c r="A41" s="7"/>
      <c r="B41" s="6"/>
      <c r="C41" s="8"/>
      <c r="D41" s="8"/>
      <c r="E41" s="8"/>
      <c r="F41" s="8"/>
      <c r="G41" s="8"/>
    </row>
    <row r="42" spans="1:7" ht="15">
      <c r="A42" s="7"/>
      <c r="B42" s="6"/>
      <c r="C42" s="8"/>
      <c r="D42" s="8"/>
      <c r="E42" s="8"/>
      <c r="F42" s="8"/>
      <c r="G42" s="8"/>
    </row>
    <row r="43" spans="1:7" ht="15">
      <c r="A43" s="7"/>
      <c r="B43" s="6"/>
      <c r="C43" s="8"/>
      <c r="D43" s="8"/>
      <c r="E43" s="8"/>
      <c r="F43" s="8"/>
      <c r="G43" s="8"/>
    </row>
    <row r="44" spans="1:7" ht="15">
      <c r="A44" s="7"/>
      <c r="B44" s="6"/>
      <c r="C44" s="8"/>
      <c r="D44" s="8"/>
      <c r="E44" s="8"/>
      <c r="F44" s="8"/>
      <c r="G44" s="8"/>
    </row>
    <row r="45" spans="1:7" ht="15">
      <c r="A45" s="7"/>
      <c r="B45" s="6"/>
      <c r="C45" s="8"/>
      <c r="D45" s="8"/>
      <c r="E45" s="8"/>
      <c r="F45" s="8"/>
      <c r="G45" s="8"/>
    </row>
    <row r="46" spans="1:7" ht="15">
      <c r="A46" s="7"/>
      <c r="B46" s="6"/>
      <c r="C46" s="8"/>
      <c r="D46" s="8"/>
      <c r="E46" s="8"/>
      <c r="F46" s="8"/>
      <c r="G46" s="8"/>
    </row>
    <row r="47" spans="1:7" ht="15">
      <c r="A47" s="7"/>
      <c r="B47" s="6"/>
      <c r="C47" s="8"/>
      <c r="D47" s="8"/>
      <c r="E47" s="8"/>
      <c r="F47" s="8"/>
      <c r="G47" s="8"/>
    </row>
    <row r="48" spans="1:7" ht="15">
      <c r="A48" s="7"/>
      <c r="B48" s="6"/>
      <c r="C48" s="8"/>
      <c r="D48" s="8"/>
      <c r="E48" s="8"/>
      <c r="F48" s="8"/>
      <c r="G48" s="8"/>
    </row>
    <row r="49" spans="1:7" ht="15">
      <c r="A49" s="7"/>
      <c r="B49" s="6"/>
      <c r="C49" s="8"/>
      <c r="D49" s="8"/>
      <c r="E49" s="8"/>
      <c r="F49" s="8"/>
      <c r="G49" s="8"/>
    </row>
    <row r="50" spans="1:7" ht="15">
      <c r="A50" s="7"/>
      <c r="B50" s="6"/>
      <c r="C50" s="8"/>
      <c r="D50" s="8"/>
      <c r="E50" s="8"/>
      <c r="F50" s="8"/>
      <c r="G50" s="8"/>
    </row>
    <row r="51" spans="1:7" ht="15">
      <c r="A51" s="7"/>
      <c r="B51" s="6"/>
      <c r="C51" s="8"/>
      <c r="D51" s="8"/>
      <c r="E51" s="8"/>
      <c r="F51" s="8"/>
      <c r="G51" s="8"/>
    </row>
    <row r="52" spans="1:7" ht="15">
      <c r="A52" s="7"/>
      <c r="B52" s="6"/>
      <c r="C52" s="8"/>
      <c r="D52" s="8"/>
      <c r="E52" s="8"/>
      <c r="F52" s="8"/>
      <c r="G52" s="8"/>
    </row>
    <row r="53" spans="1:7" ht="15">
      <c r="A53" s="7"/>
      <c r="B53" s="6"/>
      <c r="C53" s="8"/>
      <c r="D53" s="8"/>
      <c r="E53" s="8"/>
      <c r="F53" s="8"/>
      <c r="G53" s="8"/>
    </row>
    <row r="54" spans="1:7" ht="15">
      <c r="A54" s="7"/>
      <c r="B54" s="6"/>
      <c r="C54" s="8"/>
      <c r="D54" s="8"/>
      <c r="E54" s="8"/>
      <c r="F54" s="8"/>
      <c r="G54" s="8"/>
    </row>
  </sheetData>
  <sheetProtection/>
  <mergeCells count="13">
    <mergeCell ref="A18:O18"/>
    <mergeCell ref="A17:B17"/>
    <mergeCell ref="A4:A5"/>
    <mergeCell ref="B4:B5"/>
    <mergeCell ref="C4:C5"/>
    <mergeCell ref="D4:G4"/>
    <mergeCell ref="A1:O1"/>
    <mergeCell ref="A2:O2"/>
    <mergeCell ref="A3:O3"/>
    <mergeCell ref="A7:O7"/>
    <mergeCell ref="A6:O6"/>
    <mergeCell ref="H4:M4"/>
    <mergeCell ref="O4:O5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5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mig</cp:lastModifiedBy>
  <cp:lastPrinted>2017-07-27T07:26:13Z</cp:lastPrinted>
  <dcterms:created xsi:type="dcterms:W3CDTF">2005-05-23T09:57:53Z</dcterms:created>
  <dcterms:modified xsi:type="dcterms:W3CDTF">2017-07-31T09:06:09Z</dcterms:modified>
  <cp:category/>
  <cp:version/>
  <cp:contentType/>
  <cp:contentStatus/>
</cp:coreProperties>
</file>