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1"/>
  </bookViews>
  <sheets>
    <sheet name="Приложение_источники" sheetId="1" r:id="rId1"/>
    <sheet name="источники финансирования по КБК" sheetId="2" r:id="rId2"/>
  </sheets>
  <definedNames>
    <definedName name="_xlnm.Print_Titles" localSheetId="0">'Приложение_источники'!$11:$12</definedName>
    <definedName name="_xlnm.Print_Area" localSheetId="0">'Приложение_источники'!$A$1:$G$28</definedName>
  </definedNames>
  <calcPr fullCalcOnLoad="1"/>
</workbook>
</file>

<file path=xl/sharedStrings.xml><?xml version="1.0" encoding="utf-8"?>
<sst xmlns="http://schemas.openxmlformats.org/spreadsheetml/2006/main" count="152" uniqueCount="79">
  <si>
    <t>Код</t>
  </si>
  <si>
    <t>1</t>
  </si>
  <si>
    <t>2</t>
  </si>
  <si>
    <t>№ строки</t>
  </si>
  <si>
    <t>Совета депутатов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</si>
  <si>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</si>
  <si>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</si>
  <si>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</si>
  <si>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</si>
  <si>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</si>
  <si>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</si>
  <si>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</si>
  <si>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</si>
  <si>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</si>
  <si>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</si>
  <si>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</si>
  <si>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</si>
  <si>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</si>
  <si>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</si>
  <si>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</si>
  <si>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</si>
  <si>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</si>
  <si>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</si>
  <si>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</si>
  <si>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</si>
  <si>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</si>
  <si>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</si>
  <si>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</si>
  <si>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</si>
  <si>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</si>
  <si>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</si>
  <si>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</si>
  <si>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</si>
  <si>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</si>
  <si>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</si>
  <si>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</si>
  <si>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 xml:space="preserve">Приложение 1 </t>
  </si>
  <si>
    <t xml:space="preserve">от _____________ №______  </t>
  </si>
  <si>
    <t xml:space="preserve">"Об исполнении бюджета города Шарыпово за 2014 год </t>
  </si>
  <si>
    <t>Источники внутреннего финансирования дефицита бюджета по кодам классификации источников финансирования дефицитов бюджетов в 2014 году</t>
  </si>
  <si>
    <t>Наименование показателя бюджетной классификации</t>
  </si>
  <si>
    <t>План утвержденный</t>
  </si>
  <si>
    <t>План с учетом изменений</t>
  </si>
  <si>
    <t>Исполнено</t>
  </si>
  <si>
    <t>Процент исполнения</t>
  </si>
  <si>
    <t>Приложение № 2</t>
  </si>
  <si>
    <t>К Решению Шарыповского городского Совета депутатов</t>
  </si>
  <si>
    <t>"Об исполнении бюджета города за 2014 год"</t>
  </si>
  <si>
    <r>
      <t xml:space="preserve">                                                                                                                                                                                                          от  ______________ № _______</t>
    </r>
    <r>
      <rPr>
        <sz val="9"/>
        <color indexed="8"/>
        <rFont val="Times New Roman"/>
        <family val="1"/>
      </rPr>
      <t xml:space="preserve">              </t>
    </r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</si>
  <si>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2014 году</t>
  </si>
  <si>
    <t>( рублей)</t>
  </si>
  <si>
    <t>№ п/п</t>
  </si>
  <si>
    <t>Адм.</t>
  </si>
  <si>
    <t>Вид</t>
  </si>
  <si>
    <t>Элемент</t>
  </si>
  <si>
    <t>Подвид</t>
  </si>
  <si>
    <t>КОСГУ</t>
  </si>
  <si>
    <t>ИСТОЧНИКИ ВНУТРЕННЕГО ФИНАНСИРОВАНИЯ ДЕФИЦИТОВ БЮДЖЕТОВ</t>
  </si>
  <si>
    <t>000</t>
  </si>
  <si>
    <t>01000000</t>
  </si>
  <si>
    <t>00</t>
  </si>
  <si>
    <t>0000</t>
  </si>
  <si>
    <t>Кредиты кредитных организаций в валюте Российской Федерации</t>
  </si>
  <si>
    <t>01020000</t>
  </si>
  <si>
    <t>099</t>
  </si>
  <si>
    <t>700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</si>
  <si>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</si>
  <si>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</si>
  <si>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</si>
  <si>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Погашение кредитов, представленных кредитными организациями в валюте Российской Федерации</t>
  </si>
  <si>
    <t>800</t>
  </si>
  <si>
    <t>810</t>
  </si>
  <si>
    <t>01050000</t>
  </si>
  <si>
    <t>500</t>
  </si>
  <si>
    <t>01050200</t>
  </si>
  <si>
    <t>01050201</t>
  </si>
  <si>
    <t>510</t>
  </si>
  <si>
    <t>600</t>
  </si>
  <si>
    <t>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</si>
</sst>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63"/>
      <name val="Times New Roman"/>
      <family val="1"/>
    </font>
    <font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 vertical="top" wrapText="1" shrinkToFit="1"/>
    </xf>
    <xf numFmtId="49" fontId="21" fillId="0" borderId="0" xfId="0" applyNumberFormat="1" applyFont="1" applyFill="1" applyBorder="1" applyAlignment="1">
      <alignment horizontal="center" wrapText="1" shrinkToFit="1"/>
    </xf>
    <xf numFmtId="0" fontId="22" fillId="0" borderId="0" xfId="0" applyFont="1" applyFill="1" applyAlignment="1">
      <alignment horizontal="center" wrapText="1" shrinkToFit="1"/>
    </xf>
    <xf numFmtId="164" fontId="22" fillId="0" borderId="0" xfId="0" applyNumberFormat="1" applyFont="1" applyFill="1" applyBorder="1" applyAlignment="1">
      <alignment horizontal="right" shrinkToFit="1"/>
    </xf>
    <xf numFmtId="0" fontId="22" fillId="0" borderId="10" xfId="0" applyFont="1" applyFill="1" applyBorder="1" applyAlignment="1">
      <alignment horizontal="center" vertical="top" wrapText="1" shrinkToFit="1"/>
    </xf>
    <xf numFmtId="49" fontId="22" fillId="0" borderId="10" xfId="0" applyNumberFormat="1" applyFont="1" applyFill="1" applyBorder="1" applyAlignment="1">
      <alignment horizontal="center" wrapText="1" shrinkToFit="1"/>
    </xf>
    <xf numFmtId="3" fontId="22" fillId="0" borderId="10" xfId="0" applyNumberFormat="1" applyFont="1" applyFill="1" applyBorder="1" applyAlignment="1">
      <alignment horizontal="center" wrapText="1" shrinkToFit="1"/>
    </xf>
    <xf numFmtId="1" fontId="22" fillId="0" borderId="10" xfId="0" applyNumberFormat="1" applyFont="1" applyFill="1" applyBorder="1" applyAlignment="1">
      <alignment horizontal="right" vertical="top"/>
    </xf>
    <xf numFmtId="49" fontId="21" fillId="0" borderId="10" xfId="0" applyNumberFormat="1" applyFont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vertical="top"/>
    </xf>
    <xf numFmtId="0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49" fontId="22" fillId="0" borderId="10" xfId="0" applyNumberFormat="1" applyFont="1" applyBorder="1" applyAlignment="1">
      <alignment vertical="top"/>
    </xf>
    <xf numFmtId="4" fontId="22" fillId="0" borderId="10" xfId="0" applyNumberFormat="1" applyFont="1" applyFill="1" applyBorder="1" applyAlignment="1">
      <alignment vertical="top"/>
    </xf>
    <xf numFmtId="0" fontId="27" fillId="0" borderId="0" xfId="52" applyFont="1" applyAlignment="1" applyProtection="1">
      <alignment vertical="top"/>
      <protection locked="0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0" fontId="23" fillId="0" borderId="0" xfId="52" applyFont="1" applyFill="1" applyAlignment="1">
      <alignment horizontal="right" vertical="top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Alignment="1">
      <alignment horizontal="right"/>
    </xf>
    <xf numFmtId="49" fontId="2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2" fillId="0" borderId="11" xfId="0" applyFont="1" applyFill="1" applyBorder="1" applyAlignment="1">
      <alignment horizontal="center" vertical="top" wrapText="1" shrinkToFit="1"/>
    </xf>
    <xf numFmtId="0" fontId="22" fillId="0" borderId="12" xfId="0" applyFont="1" applyFill="1" applyBorder="1" applyAlignment="1">
      <alignment horizontal="center" vertical="top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164" fontId="21" fillId="0" borderId="0" xfId="0" applyNumberFormat="1" applyFont="1" applyFill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/>
    </xf>
    <xf numFmtId="0" fontId="25" fillId="0" borderId="0" xfId="52" applyFont="1" applyAlignment="1">
      <alignment horizontal="righ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52" applyFont="1" applyAlignment="1">
      <alignment horizontal="center" vertical="distributed" wrapText="1"/>
    </xf>
    <xf numFmtId="0" fontId="25" fillId="0" borderId="0" xfId="52" applyFont="1" applyAlignment="1">
      <alignment horizontal="center" vertical="top" wrapText="1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5" fillId="0" borderId="13" xfId="52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52" applyFont="1" applyBorder="1" applyAlignment="1">
      <alignment horizontal="center" vertical="center" wrapText="1"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5" fillId="0" borderId="10" xfId="52" applyFont="1" applyFill="1" applyBorder="1" applyAlignment="1" applyProtection="1">
      <alignment horizontal="center" vertical="center" wrapText="1"/>
      <protection/>
    </xf>
    <xf numFmtId="0" fontId="28" fillId="0" borderId="10" xfId="52" applyFont="1" applyBorder="1" applyAlignment="1" applyProtection="1">
      <alignment horizontal="center" vertical="center" wrapText="1"/>
      <protection locked="0"/>
    </xf>
    <xf numFmtId="0" fontId="28" fillId="0" borderId="10" xfId="52" applyFont="1" applyBorder="1" applyAlignment="1" applyProtection="1">
      <alignment horizontal="justify" vertical="center"/>
      <protection locked="0"/>
    </xf>
    <xf numFmtId="0" fontId="28" fillId="0" borderId="10" xfId="52" applyFont="1" applyBorder="1" applyAlignment="1" applyProtection="1">
      <alignment horizontal="center" vertical="top" wrapText="1"/>
      <protection locked="0"/>
    </xf>
    <xf numFmtId="0" fontId="29" fillId="0" borderId="0" xfId="52" applyFont="1" applyBorder="1" applyAlignment="1" applyProtection="1">
      <alignment vertical="top"/>
      <protection locked="0"/>
    </xf>
    <xf numFmtId="0" fontId="24" fillId="0" borderId="10" xfId="0" applyFont="1" applyBorder="1" applyAlignment="1">
      <alignment horizontal="center" wrapText="1"/>
    </xf>
    <xf numFmtId="0" fontId="29" fillId="0" borderId="0" xfId="52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49" fontId="26" fillId="0" borderId="10" xfId="0" applyNumberFormat="1" applyFont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52" applyFont="1" applyAlignment="1">
      <alignment horizontal="left" vertical="top" wrapText="1"/>
    </xf>
    <xf numFmtId="0" fontId="28" fillId="0" borderId="0" xfId="52" applyFont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zoomScaleSheetLayoutView="100" zoomScalePageLayoutView="0" workbookViewId="0" topLeftCell="A4">
      <selection activeCell="D27" sqref="D27"/>
    </sheetView>
  </sheetViews>
  <sheetFormatPr defaultColWidth="9.00390625" defaultRowHeight="12.75"/>
  <cols>
    <col min="1" max="1" width="6.375" style="3" customWidth="1"/>
    <col min="2" max="2" width="24.875" style="4" customWidth="1"/>
    <col min="3" max="3" width="35.75390625" style="1" customWidth="1"/>
    <col min="4" max="4" width="14.875" style="5" customWidth="1"/>
    <col min="5" max="5" width="15.125" style="5" customWidth="1"/>
    <col min="6" max="6" width="15.25390625" style="5" customWidth="1"/>
    <col min="7" max="7" width="15.00390625" style="5" customWidth="1"/>
    <col min="8" max="16384" width="9.125" style="1" customWidth="1"/>
  </cols>
  <sheetData>
    <row r="1" spans="3:7" ht="15.75">
      <c r="C1" s="33" t="s">
        <v>36</v>
      </c>
      <c r="D1" s="33"/>
      <c r="E1" s="33"/>
      <c r="F1" s="33"/>
      <c r="G1" s="33"/>
    </row>
    <row r="2" spans="3:7" ht="15.75">
      <c r="C2" s="10"/>
      <c r="D2" s="34" t="s">
        <v>5</v>
      </c>
      <c r="E2" s="34"/>
      <c r="F2" s="34"/>
      <c r="G2" s="34"/>
    </row>
    <row r="3" spans="3:7" ht="15.75">
      <c r="C3" s="9"/>
      <c r="D3" s="34" t="s">
        <v>4</v>
      </c>
      <c r="E3" s="34"/>
      <c r="F3" s="34"/>
      <c r="G3" s="34"/>
    </row>
    <row r="4" spans="3:7" ht="15.75" customHeight="1">
      <c r="C4" s="33" t="s">
        <v>38</v>
      </c>
      <c r="D4" s="33"/>
      <c r="E4" s="33"/>
      <c r="F4" s="33"/>
      <c r="G4" s="33"/>
    </row>
    <row r="5" spans="3:7" ht="15.75">
      <c r="C5" s="32" t="s">
        <v>37</v>
      </c>
      <c r="D5" s="32"/>
      <c r="E5" s="32"/>
      <c r="F5" s="32"/>
      <c r="G5" s="32"/>
    </row>
    <row r="7" spans="3:7" ht="15.75">
      <c r="C7" s="36"/>
      <c r="D7" s="36"/>
      <c r="E7" s="36"/>
      <c r="F7" s="36"/>
      <c r="G7" s="36"/>
    </row>
    <row r="8" spans="1:7" ht="33" customHeight="1">
      <c r="A8" s="42" t="s">
        <v>39</v>
      </c>
      <c r="B8" s="42"/>
      <c r="C8" s="42"/>
      <c r="D8" s="42"/>
      <c r="E8" s="42"/>
      <c r="F8" s="42"/>
      <c r="G8" s="42"/>
    </row>
    <row r="9" spans="1:7" ht="15.75">
      <c r="A9" s="7"/>
      <c r="B9" s="37"/>
      <c r="C9" s="37"/>
      <c r="D9" s="37"/>
      <c r="E9" s="37"/>
      <c r="F9" s="8"/>
      <c r="G9" s="1"/>
    </row>
    <row r="10" spans="1:7" s="2" customFormat="1" ht="15.75">
      <c r="A10" s="11"/>
      <c r="B10" s="12"/>
      <c r="C10" s="12"/>
      <c r="D10" s="13"/>
      <c r="E10" s="13"/>
      <c r="F10" s="13"/>
      <c r="G10" s="14" t="s">
        <v>35</v>
      </c>
    </row>
    <row r="11" spans="1:7" s="6" customFormat="1" ht="15.75">
      <c r="A11" s="38" t="s">
        <v>3</v>
      </c>
      <c r="B11" s="40" t="s">
        <v>0</v>
      </c>
      <c r="C11" s="40" t="s">
        <v>40</v>
      </c>
      <c r="D11" s="43" t="s">
        <v>41</v>
      </c>
      <c r="E11" s="44" t="s">
        <v>42</v>
      </c>
      <c r="F11" s="30" t="s">
        <v>43</v>
      </c>
      <c r="G11" s="44" t="s">
        <v>44</v>
      </c>
    </row>
    <row r="12" spans="1:7" s="2" customFormat="1" ht="15.75">
      <c r="A12" s="39"/>
      <c r="B12" s="41"/>
      <c r="C12" s="41"/>
      <c r="D12" s="43"/>
      <c r="E12" s="44"/>
      <c r="F12" s="31"/>
      <c r="G12" s="44"/>
    </row>
    <row r="13" spans="1:7" ht="15.75">
      <c r="A13" s="15"/>
      <c r="B13" s="16" t="s">
        <v>1</v>
      </c>
      <c r="C13" s="16" t="s">
        <v>2</v>
      </c>
      <c r="D13" s="17">
        <v>3</v>
      </c>
      <c r="E13" s="17">
        <v>4</v>
      </c>
      <c r="F13" s="17">
        <v>5</v>
      </c>
      <c r="G13" s="17">
        <v>6</v>
      </c>
    </row>
    <row r="14" spans="1:7" ht="38.25">
      <c r="A14" s="18">
        <v>1</v>
      </c>
      <c r="B14" s="19" t="s">
        <v>6</v>
      </c>
      <c r="C14" s="20" t="s">
        <v>7</v>
      </c>
      <c r="D14" s="21">
        <f>D15-D17</f>
        <v>5000000</v>
      </c>
      <c r="E14" s="21">
        <f>E15-E17</f>
        <v>0</v>
      </c>
      <c r="F14" s="21">
        <f>F15-F17</f>
        <v>0</v>
      </c>
      <c r="G14" s="21">
        <f>G15-G17</f>
        <v>0</v>
      </c>
    </row>
    <row r="15" spans="1:7" ht="38.25">
      <c r="A15" s="18">
        <f>A14+1</f>
        <v>2</v>
      </c>
      <c r="B15" s="19" t="s">
        <v>8</v>
      </c>
      <c r="C15" s="20" t="s">
        <v>9</v>
      </c>
      <c r="D15" s="21">
        <f>D16</f>
        <v>10000000</v>
      </c>
      <c r="E15" s="21">
        <f>E16</f>
        <v>0</v>
      </c>
      <c r="F15" s="21">
        <f>F16</f>
        <v>0</v>
      </c>
      <c r="G15" s="21">
        <f>G16</f>
        <v>0</v>
      </c>
    </row>
    <row r="16" spans="1:7" ht="38.25">
      <c r="A16" s="18">
        <f aca="true" t="shared" si="0" ref="A16:A27">A15+1</f>
        <v>3</v>
      </c>
      <c r="B16" s="22" t="s">
        <v>10</v>
      </c>
      <c r="C16" s="23" t="s">
        <v>31</v>
      </c>
      <c r="D16" s="24">
        <v>10000000</v>
      </c>
      <c r="E16" s="24">
        <v>0</v>
      </c>
      <c r="F16" s="24">
        <v>0</v>
      </c>
      <c r="G16" s="24">
        <f>E16/D16*1000</f>
        <v>0</v>
      </c>
    </row>
    <row r="17" spans="1:7" ht="38.25">
      <c r="A17" s="18">
        <f t="shared" si="0"/>
        <v>4</v>
      </c>
      <c r="B17" s="25" t="s">
        <v>11</v>
      </c>
      <c r="C17" s="20" t="s">
        <v>12</v>
      </c>
      <c r="D17" s="21">
        <f>D18</f>
        <v>5000000</v>
      </c>
      <c r="E17" s="21">
        <f>E18</f>
        <v>0</v>
      </c>
      <c r="F17" s="21">
        <f>F18</f>
        <v>0</v>
      </c>
      <c r="G17" s="21">
        <f>G18</f>
        <v>0</v>
      </c>
    </row>
    <row r="18" spans="1:7" ht="41.25" customHeight="1">
      <c r="A18" s="18">
        <f t="shared" si="0"/>
        <v>5</v>
      </c>
      <c r="B18" s="22" t="s">
        <v>13</v>
      </c>
      <c r="C18" s="23" t="s">
        <v>32</v>
      </c>
      <c r="D18" s="24">
        <v>5000000</v>
      </c>
      <c r="E18" s="24">
        <v>0</v>
      </c>
      <c r="F18" s="24">
        <v>0</v>
      </c>
      <c r="G18" s="24">
        <v>0</v>
      </c>
    </row>
    <row r="19" spans="1:7" ht="25.5">
      <c r="A19" s="18">
        <f t="shared" si="0"/>
        <v>6</v>
      </c>
      <c r="B19" s="25" t="s">
        <v>14</v>
      </c>
      <c r="C19" s="20" t="s">
        <v>15</v>
      </c>
      <c r="D19" s="26">
        <f>D24-D20</f>
        <v>0</v>
      </c>
      <c r="E19" s="26">
        <f>E24-E20</f>
        <v>69414458.64999998</v>
      </c>
      <c r="F19" s="26">
        <f>F24-F20</f>
        <v>56524819.81999993</v>
      </c>
      <c r="G19" s="26">
        <f>F19/E19*100</f>
        <v>81.43090203297285</v>
      </c>
    </row>
    <row r="20" spans="1:7" ht="15.75">
      <c r="A20" s="18">
        <f t="shared" si="0"/>
        <v>7</v>
      </c>
      <c r="B20" s="27" t="s">
        <v>16</v>
      </c>
      <c r="C20" s="23" t="s">
        <v>17</v>
      </c>
      <c r="D20" s="28">
        <f aca="true" t="shared" si="1" ref="D20:G22">D21</f>
        <v>979331000</v>
      </c>
      <c r="E20" s="28">
        <f t="shared" si="1"/>
        <v>1038069775.84</v>
      </c>
      <c r="F20" s="28">
        <f t="shared" si="1"/>
        <v>1133726510.75</v>
      </c>
      <c r="G20" s="28">
        <f t="shared" si="1"/>
        <v>109.214865622361</v>
      </c>
    </row>
    <row r="21" spans="1:7" ht="25.5">
      <c r="A21" s="18">
        <f t="shared" si="0"/>
        <v>8</v>
      </c>
      <c r="B21" s="27" t="s">
        <v>18</v>
      </c>
      <c r="C21" s="23" t="s">
        <v>19</v>
      </c>
      <c r="D21" s="28">
        <f t="shared" si="1"/>
        <v>979331000</v>
      </c>
      <c r="E21" s="28">
        <f t="shared" si="1"/>
        <v>1038069775.84</v>
      </c>
      <c r="F21" s="28">
        <f t="shared" si="1"/>
        <v>1133726510.75</v>
      </c>
      <c r="G21" s="28">
        <f t="shared" si="1"/>
        <v>109.214865622361</v>
      </c>
    </row>
    <row r="22" spans="1:7" ht="25.5">
      <c r="A22" s="18">
        <f t="shared" si="0"/>
        <v>9</v>
      </c>
      <c r="B22" s="27" t="s">
        <v>20</v>
      </c>
      <c r="C22" s="23" t="s">
        <v>21</v>
      </c>
      <c r="D22" s="28">
        <f t="shared" si="1"/>
        <v>979331000</v>
      </c>
      <c r="E22" s="28">
        <f t="shared" si="1"/>
        <v>1038069775.84</v>
      </c>
      <c r="F22" s="28">
        <f t="shared" si="1"/>
        <v>1133726510.75</v>
      </c>
      <c r="G22" s="28">
        <f t="shared" si="1"/>
        <v>109.214865622361</v>
      </c>
    </row>
    <row r="23" spans="1:7" ht="25.5">
      <c r="A23" s="18">
        <f t="shared" si="0"/>
        <v>10</v>
      </c>
      <c r="B23" s="27" t="s">
        <v>22</v>
      </c>
      <c r="C23" s="23" t="s">
        <v>33</v>
      </c>
      <c r="D23" s="28">
        <f>969331000+D16</f>
        <v>979331000</v>
      </c>
      <c r="E23" s="28">
        <f>1038069775.84+E16</f>
        <v>1038069775.84</v>
      </c>
      <c r="F23" s="28">
        <v>1133726510.75</v>
      </c>
      <c r="G23" s="28">
        <f>F23/E23*100</f>
        <v>109.214865622361</v>
      </c>
    </row>
    <row r="24" spans="1:7" ht="15.75">
      <c r="A24" s="18">
        <f t="shared" si="0"/>
        <v>11</v>
      </c>
      <c r="B24" s="27" t="s">
        <v>23</v>
      </c>
      <c r="C24" s="23" t="s">
        <v>24</v>
      </c>
      <c r="D24" s="28">
        <f aca="true" t="shared" si="2" ref="D24:G26">D25</f>
        <v>979331000</v>
      </c>
      <c r="E24" s="28">
        <f t="shared" si="2"/>
        <v>1107484234.49</v>
      </c>
      <c r="F24" s="28">
        <f t="shared" si="2"/>
        <v>1190251330.57</v>
      </c>
      <c r="G24" s="28">
        <f t="shared" si="2"/>
        <v>107.47343334581323</v>
      </c>
    </row>
    <row r="25" spans="1:7" ht="25.5">
      <c r="A25" s="18">
        <f t="shared" si="0"/>
        <v>12</v>
      </c>
      <c r="B25" s="27" t="s">
        <v>25</v>
      </c>
      <c r="C25" s="23" t="s">
        <v>26</v>
      </c>
      <c r="D25" s="28">
        <f t="shared" si="2"/>
        <v>979331000</v>
      </c>
      <c r="E25" s="28">
        <f t="shared" si="2"/>
        <v>1107484234.49</v>
      </c>
      <c r="F25" s="28">
        <f t="shared" si="2"/>
        <v>1190251330.57</v>
      </c>
      <c r="G25" s="28">
        <f t="shared" si="2"/>
        <v>107.47343334581323</v>
      </c>
    </row>
    <row r="26" spans="1:7" ht="25.5">
      <c r="A26" s="18">
        <f t="shared" si="0"/>
        <v>13</v>
      </c>
      <c r="B26" s="27" t="s">
        <v>27</v>
      </c>
      <c r="C26" s="23" t="s">
        <v>28</v>
      </c>
      <c r="D26" s="28">
        <f t="shared" si="2"/>
        <v>979331000</v>
      </c>
      <c r="E26" s="28">
        <f t="shared" si="2"/>
        <v>1107484234.49</v>
      </c>
      <c r="F26" s="28">
        <f t="shared" si="2"/>
        <v>1190251330.57</v>
      </c>
      <c r="G26" s="28">
        <f t="shared" si="2"/>
        <v>107.47343334581323</v>
      </c>
    </row>
    <row r="27" spans="1:7" ht="25.5">
      <c r="A27" s="18">
        <f t="shared" si="0"/>
        <v>14</v>
      </c>
      <c r="B27" s="27" t="s">
        <v>29</v>
      </c>
      <c r="C27" s="23" t="s">
        <v>34</v>
      </c>
      <c r="D27" s="28">
        <f>974331000+D18</f>
        <v>979331000</v>
      </c>
      <c r="E27" s="28">
        <f>1107484234.49+E18</f>
        <v>1107484234.49</v>
      </c>
      <c r="F27" s="28">
        <v>1190251330.57</v>
      </c>
      <c r="G27" s="28">
        <f>F27/E27*100</f>
        <v>107.47343334581323</v>
      </c>
    </row>
    <row r="28" spans="1:7" ht="15.75">
      <c r="A28" s="35" t="s">
        <v>30</v>
      </c>
      <c r="B28" s="35"/>
      <c r="C28" s="35"/>
      <c r="D28" s="24">
        <f>+D14+D19</f>
        <v>5000000</v>
      </c>
      <c r="E28" s="24">
        <f>+E14+E19</f>
        <v>69414458.64999998</v>
      </c>
      <c r="F28" s="24">
        <f>+F14+F19</f>
        <v>56524819.81999993</v>
      </c>
      <c r="G28" s="24">
        <f>+G14+G19</f>
        <v>81.43090203297285</v>
      </c>
    </row>
  </sheetData>
  <sheetProtection/>
  <mergeCells count="16">
    <mergeCell ref="A28:C28"/>
    <mergeCell ref="C7:G7"/>
    <mergeCell ref="B9:E9"/>
    <mergeCell ref="A11:A12"/>
    <mergeCell ref="B11:B12"/>
    <mergeCell ref="C11:C12"/>
    <mergeCell ref="A8:G8"/>
    <mergeCell ref="D11:D12"/>
    <mergeCell ref="E11:E12"/>
    <mergeCell ref="G11:G12"/>
    <mergeCell ref="F11:F12"/>
    <mergeCell ref="C5:G5"/>
    <mergeCell ref="C1:G1"/>
    <mergeCell ref="D2:G2"/>
    <mergeCell ref="D3:G3"/>
    <mergeCell ref="C4:G4"/>
  </mergeCells>
  <printOptions/>
  <pageMargins left="0.31496062992125984" right="0" top="0.31496062992125984" bottom="0.1968503937007874" header="0.15748031496062992" footer="0.1968503937007874"/>
  <pageSetup firstPageNumber="70" useFirstPageNumber="1" horizontalDpi="600" verticalDpi="600" orientation="portrait" paperSize="9" scale="78" r:id="rId1"/>
  <ignoredErrors>
    <ignoredError sqref="G23 G16 D23:E23" formula="1"/>
    <ignoredError sqref="B13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6.00390625" style="45" customWidth="1"/>
    <col min="2" max="2" width="32.625" style="68" customWidth="1"/>
    <col min="3" max="3" width="5.75390625" style="69" customWidth="1"/>
    <col min="4" max="4" width="8.75390625" style="69" customWidth="1"/>
    <col min="5" max="6" width="6.75390625" style="69" customWidth="1"/>
    <col min="7" max="7" width="6.625" style="69" customWidth="1"/>
    <col min="8" max="8" width="12.625" style="69" customWidth="1"/>
    <col min="9" max="9" width="13.625" style="69" customWidth="1"/>
    <col min="10" max="10" width="14.375" style="69" customWidth="1"/>
    <col min="11" max="11" width="9.125" style="69" customWidth="1"/>
    <col min="12" max="12" width="17.75390625" style="48" customWidth="1"/>
    <col min="13" max="16384" width="9.125" style="48" customWidth="1"/>
  </cols>
  <sheetData>
    <row r="1" spans="2:17" ht="15" customHeight="1"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</row>
    <row r="2" spans="2:17" ht="15" customHeight="1"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</row>
    <row r="3" spans="2:17" ht="15" customHeight="1"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</row>
    <row r="4" spans="2:17" ht="15" customHeight="1">
      <c r="B4" s="46" t="s">
        <v>48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47"/>
      <c r="N4" s="47"/>
      <c r="O4" s="47"/>
      <c r="P4" s="47"/>
      <c r="Q4" s="47"/>
    </row>
    <row r="5" spans="2:17" ht="19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47"/>
      <c r="P5" s="47"/>
      <c r="Q5" s="47"/>
    </row>
    <row r="6" spans="2:17" ht="27" customHeight="1">
      <c r="B6" s="49" t="s">
        <v>49</v>
      </c>
      <c r="C6" s="49"/>
      <c r="D6" s="49"/>
      <c r="E6" s="49"/>
      <c r="F6" s="49"/>
      <c r="G6" s="49"/>
      <c r="H6" s="49"/>
      <c r="I6" s="49"/>
      <c r="J6" s="49"/>
      <c r="K6" s="49"/>
      <c r="L6" s="47"/>
      <c r="M6" s="47"/>
      <c r="N6" s="47"/>
      <c r="O6" s="47"/>
      <c r="P6" s="47"/>
      <c r="Q6" s="47"/>
    </row>
    <row r="7" spans="2:17" ht="12"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2"/>
      <c r="P7" s="47"/>
      <c r="Q7" s="47"/>
    </row>
    <row r="8" spans="2:12" ht="12">
      <c r="B8" s="53"/>
      <c r="C8" s="53"/>
      <c r="D8" s="53"/>
      <c r="E8" s="53"/>
      <c r="F8" s="53"/>
      <c r="G8" s="53"/>
      <c r="H8" s="53"/>
      <c r="I8" s="53"/>
      <c r="J8" s="53" t="s">
        <v>50</v>
      </c>
      <c r="K8" s="53"/>
      <c r="L8" s="29"/>
    </row>
    <row r="9" spans="1:12" ht="12">
      <c r="A9" s="54" t="s">
        <v>51</v>
      </c>
      <c r="B9" s="55" t="s">
        <v>40</v>
      </c>
      <c r="C9" s="56" t="s">
        <v>52</v>
      </c>
      <c r="D9" s="56" t="s">
        <v>53</v>
      </c>
      <c r="E9" s="55" t="s">
        <v>54</v>
      </c>
      <c r="F9" s="55" t="s">
        <v>55</v>
      </c>
      <c r="G9" s="57" t="s">
        <v>56</v>
      </c>
      <c r="H9" s="57" t="s">
        <v>41</v>
      </c>
      <c r="I9" s="58" t="s">
        <v>42</v>
      </c>
      <c r="J9" s="59" t="s">
        <v>43</v>
      </c>
      <c r="K9" s="60" t="s">
        <v>44</v>
      </c>
      <c r="L9" s="61"/>
    </row>
    <row r="10" spans="1:12" ht="12">
      <c r="A10" s="54"/>
      <c r="B10" s="55"/>
      <c r="C10" s="56"/>
      <c r="D10" s="56"/>
      <c r="E10" s="55"/>
      <c r="F10" s="55"/>
      <c r="G10" s="57"/>
      <c r="H10" s="57"/>
      <c r="I10" s="58"/>
      <c r="J10" s="59"/>
      <c r="K10" s="62"/>
      <c r="L10" s="63"/>
    </row>
    <row r="11" spans="1:11" ht="36">
      <c r="A11" s="64">
        <v>1</v>
      </c>
      <c r="B11" s="65" t="s">
        <v>57</v>
      </c>
      <c r="C11" s="66" t="s">
        <v>58</v>
      </c>
      <c r="D11" s="66" t="s">
        <v>59</v>
      </c>
      <c r="E11" s="66" t="s">
        <v>60</v>
      </c>
      <c r="F11" s="66" t="s">
        <v>61</v>
      </c>
      <c r="G11" s="66" t="s">
        <v>58</v>
      </c>
      <c r="H11" s="67">
        <f>+H13-(-H15)</f>
        <v>5000000</v>
      </c>
      <c r="I11" s="67">
        <f>I12+I17</f>
        <v>69414458.64999998</v>
      </c>
      <c r="J11" s="67">
        <f>J12+J17</f>
        <v>56524819.81999993</v>
      </c>
      <c r="K11" s="67">
        <f>K12+K17</f>
        <v>81.43090203297285</v>
      </c>
    </row>
    <row r="12" spans="1:11" ht="24">
      <c r="A12" s="64">
        <v>2</v>
      </c>
      <c r="B12" s="65" t="s">
        <v>62</v>
      </c>
      <c r="C12" s="66" t="s">
        <v>58</v>
      </c>
      <c r="D12" s="66" t="s">
        <v>63</v>
      </c>
      <c r="E12" s="66" t="s">
        <v>60</v>
      </c>
      <c r="F12" s="66" t="s">
        <v>61</v>
      </c>
      <c r="G12" s="66" t="s">
        <v>58</v>
      </c>
      <c r="H12" s="67">
        <f>+H14-(-H16)</f>
        <v>5000000</v>
      </c>
      <c r="I12" s="67">
        <f>+I14-I16</f>
        <v>0</v>
      </c>
      <c r="J12" s="67">
        <f>+J14-J16</f>
        <v>0</v>
      </c>
      <c r="K12" s="67">
        <f aca="true" t="shared" si="0" ref="K12:K25">IF(I12=0,0,J12/I12*100)</f>
        <v>0</v>
      </c>
    </row>
    <row r="13" spans="1:11" ht="36">
      <c r="A13" s="64">
        <v>3</v>
      </c>
      <c r="B13" s="65" t="s">
        <v>9</v>
      </c>
      <c r="C13" s="66" t="s">
        <v>64</v>
      </c>
      <c r="D13" s="66" t="s">
        <v>63</v>
      </c>
      <c r="E13" s="66" t="s">
        <v>60</v>
      </c>
      <c r="F13" s="66" t="s">
        <v>61</v>
      </c>
      <c r="G13" s="66" t="s">
        <v>65</v>
      </c>
      <c r="H13" s="67">
        <f>H14</f>
        <v>10000000</v>
      </c>
      <c r="I13" s="67">
        <v>0</v>
      </c>
      <c r="J13" s="67">
        <v>0</v>
      </c>
      <c r="K13" s="67">
        <f t="shared" si="0"/>
        <v>0</v>
      </c>
    </row>
    <row r="14" spans="1:11" ht="36.75" customHeight="1">
      <c r="A14" s="64">
        <v>4</v>
      </c>
      <c r="B14" s="65" t="s">
        <v>66</v>
      </c>
      <c r="C14" s="66" t="s">
        <v>64</v>
      </c>
      <c r="D14" s="66" t="s">
        <v>63</v>
      </c>
      <c r="E14" s="66" t="s">
        <v>67</v>
      </c>
      <c r="F14" s="66" t="s">
        <v>61</v>
      </c>
      <c r="G14" s="66" t="s">
        <v>68</v>
      </c>
      <c r="H14" s="67">
        <v>10000000</v>
      </c>
      <c r="I14" s="67">
        <v>0</v>
      </c>
      <c r="J14" s="67">
        <v>0</v>
      </c>
      <c r="K14" s="67">
        <f t="shared" si="0"/>
        <v>0</v>
      </c>
    </row>
    <row r="15" spans="1:11" ht="36.75" customHeight="1">
      <c r="A15" s="64">
        <v>5</v>
      </c>
      <c r="B15" s="65" t="s">
        <v>69</v>
      </c>
      <c r="C15" s="66" t="s">
        <v>64</v>
      </c>
      <c r="D15" s="66" t="s">
        <v>63</v>
      </c>
      <c r="E15" s="66" t="s">
        <v>60</v>
      </c>
      <c r="F15" s="66" t="s">
        <v>61</v>
      </c>
      <c r="G15" s="66" t="s">
        <v>70</v>
      </c>
      <c r="H15" s="67">
        <f>H16</f>
        <v>-5000000</v>
      </c>
      <c r="I15" s="67">
        <v>0</v>
      </c>
      <c r="J15" s="67">
        <v>0</v>
      </c>
      <c r="K15" s="67">
        <f>IF(I15=0,0,J15/I15*100)</f>
        <v>0</v>
      </c>
    </row>
    <row r="16" spans="1:11" ht="38.25" customHeight="1">
      <c r="A16" s="64">
        <v>6</v>
      </c>
      <c r="B16" s="65" t="s">
        <v>32</v>
      </c>
      <c r="C16" s="66" t="s">
        <v>64</v>
      </c>
      <c r="D16" s="66" t="s">
        <v>63</v>
      </c>
      <c r="E16" s="66" t="s">
        <v>67</v>
      </c>
      <c r="F16" s="66" t="s">
        <v>61</v>
      </c>
      <c r="G16" s="66" t="s">
        <v>71</v>
      </c>
      <c r="H16" s="67">
        <v>-5000000</v>
      </c>
      <c r="I16" s="67">
        <v>0</v>
      </c>
      <c r="J16" s="67">
        <v>0</v>
      </c>
      <c r="K16" s="67">
        <f t="shared" si="0"/>
        <v>0</v>
      </c>
    </row>
    <row r="17" spans="1:11" ht="24">
      <c r="A17" s="64">
        <v>7</v>
      </c>
      <c r="B17" s="65" t="s">
        <v>15</v>
      </c>
      <c r="C17" s="66" t="s">
        <v>58</v>
      </c>
      <c r="D17" s="66" t="s">
        <v>72</v>
      </c>
      <c r="E17" s="66" t="s">
        <v>60</v>
      </c>
      <c r="F17" s="66" t="s">
        <v>61</v>
      </c>
      <c r="G17" s="66" t="s">
        <v>58</v>
      </c>
      <c r="H17" s="67">
        <f>+H18+H22</f>
        <v>0</v>
      </c>
      <c r="I17" s="67">
        <f>+I18+I22</f>
        <v>69414458.64999998</v>
      </c>
      <c r="J17" s="67">
        <f>+J18+J22</f>
        <v>56524819.81999993</v>
      </c>
      <c r="K17" s="67">
        <f t="shared" si="0"/>
        <v>81.43090203297285</v>
      </c>
    </row>
    <row r="18" spans="1:11" ht="12">
      <c r="A18" s="64">
        <v>8</v>
      </c>
      <c r="B18" s="65" t="s">
        <v>17</v>
      </c>
      <c r="C18" s="66" t="s">
        <v>64</v>
      </c>
      <c r="D18" s="66" t="s">
        <v>72</v>
      </c>
      <c r="E18" s="66" t="s">
        <v>60</v>
      </c>
      <c r="F18" s="66" t="s">
        <v>61</v>
      </c>
      <c r="G18" s="66" t="s">
        <v>73</v>
      </c>
      <c r="H18" s="67">
        <f aca="true" t="shared" si="1" ref="H18:J19">H19</f>
        <v>-979331000</v>
      </c>
      <c r="I18" s="67">
        <f t="shared" si="1"/>
        <v>-1038069775.84</v>
      </c>
      <c r="J18" s="67">
        <f t="shared" si="1"/>
        <v>-1133726510.75</v>
      </c>
      <c r="K18" s="67">
        <f>IF(I18=0,0,J18/I18*100)</f>
        <v>109.214865622361</v>
      </c>
    </row>
    <row r="19" spans="1:11" ht="24">
      <c r="A19" s="64">
        <v>9</v>
      </c>
      <c r="B19" s="65" t="s">
        <v>19</v>
      </c>
      <c r="C19" s="66" t="s">
        <v>64</v>
      </c>
      <c r="D19" s="66" t="s">
        <v>74</v>
      </c>
      <c r="E19" s="66" t="s">
        <v>60</v>
      </c>
      <c r="F19" s="66" t="s">
        <v>61</v>
      </c>
      <c r="G19" s="66" t="s">
        <v>73</v>
      </c>
      <c r="H19" s="67">
        <f t="shared" si="1"/>
        <v>-979331000</v>
      </c>
      <c r="I19" s="67">
        <f t="shared" si="1"/>
        <v>-1038069775.84</v>
      </c>
      <c r="J19" s="67">
        <f t="shared" si="1"/>
        <v>-1133726510.75</v>
      </c>
      <c r="K19" s="67">
        <f t="shared" si="0"/>
        <v>109.214865622361</v>
      </c>
    </row>
    <row r="20" spans="1:11" ht="24">
      <c r="A20" s="64">
        <v>10</v>
      </c>
      <c r="B20" s="65" t="s">
        <v>21</v>
      </c>
      <c r="C20" s="66" t="s">
        <v>64</v>
      </c>
      <c r="D20" s="66" t="s">
        <v>75</v>
      </c>
      <c r="E20" s="66" t="s">
        <v>60</v>
      </c>
      <c r="F20" s="66" t="s">
        <v>61</v>
      </c>
      <c r="G20" s="66" t="s">
        <v>76</v>
      </c>
      <c r="H20" s="67">
        <f>H21</f>
        <v>-979331000</v>
      </c>
      <c r="I20" s="67">
        <f>I21</f>
        <v>-1038069775.84</v>
      </c>
      <c r="J20" s="67">
        <f>J21</f>
        <v>-1133726510.75</v>
      </c>
      <c r="K20" s="67">
        <f t="shared" si="0"/>
        <v>109.214865622361</v>
      </c>
    </row>
    <row r="21" spans="1:11" ht="24">
      <c r="A21" s="64">
        <v>11</v>
      </c>
      <c r="B21" s="65" t="s">
        <v>33</v>
      </c>
      <c r="C21" s="66" t="s">
        <v>64</v>
      </c>
      <c r="D21" s="66" t="s">
        <v>75</v>
      </c>
      <c r="E21" s="66" t="s">
        <v>67</v>
      </c>
      <c r="F21" s="66" t="s">
        <v>61</v>
      </c>
      <c r="G21" s="66" t="s">
        <v>76</v>
      </c>
      <c r="H21" s="67">
        <v>-979331000</v>
      </c>
      <c r="I21" s="67">
        <v>-1038069775.84</v>
      </c>
      <c r="J21" s="67">
        <v>-1133726510.75</v>
      </c>
      <c r="K21" s="67">
        <f t="shared" si="0"/>
        <v>109.214865622361</v>
      </c>
    </row>
    <row r="22" spans="1:11" ht="12">
      <c r="A22" s="64">
        <v>12</v>
      </c>
      <c r="B22" s="65" t="s">
        <v>24</v>
      </c>
      <c r="C22" s="66" t="s">
        <v>64</v>
      </c>
      <c r="D22" s="66" t="s">
        <v>72</v>
      </c>
      <c r="E22" s="66" t="s">
        <v>60</v>
      </c>
      <c r="F22" s="66" t="s">
        <v>61</v>
      </c>
      <c r="G22" s="66" t="s">
        <v>77</v>
      </c>
      <c r="H22" s="67">
        <f>H23</f>
        <v>979331000</v>
      </c>
      <c r="I22" s="67">
        <f aca="true" t="shared" si="2" ref="I22:J24">+I23+I26</f>
        <v>1107484234.49</v>
      </c>
      <c r="J22" s="67">
        <f t="shared" si="2"/>
        <v>1190251330.57</v>
      </c>
      <c r="K22" s="67">
        <f t="shared" si="0"/>
        <v>107.47343334581323</v>
      </c>
    </row>
    <row r="23" spans="1:11" ht="24">
      <c r="A23" s="64">
        <v>13</v>
      </c>
      <c r="B23" s="65" t="s">
        <v>26</v>
      </c>
      <c r="C23" s="66" t="s">
        <v>64</v>
      </c>
      <c r="D23" s="66" t="s">
        <v>74</v>
      </c>
      <c r="E23" s="66" t="s">
        <v>60</v>
      </c>
      <c r="F23" s="66" t="s">
        <v>61</v>
      </c>
      <c r="G23" s="66" t="s">
        <v>77</v>
      </c>
      <c r="H23" s="67">
        <f>H24</f>
        <v>979331000</v>
      </c>
      <c r="I23" s="67">
        <f t="shared" si="2"/>
        <v>1107484234.49</v>
      </c>
      <c r="J23" s="67">
        <f t="shared" si="2"/>
        <v>1190251330.57</v>
      </c>
      <c r="K23" s="67">
        <f>IF(I23=0,0,J23/I23*100)</f>
        <v>107.47343334581323</v>
      </c>
    </row>
    <row r="24" spans="1:11" ht="24">
      <c r="A24" s="64">
        <v>14</v>
      </c>
      <c r="B24" s="65" t="s">
        <v>28</v>
      </c>
      <c r="C24" s="66" t="s">
        <v>64</v>
      </c>
      <c r="D24" s="66" t="s">
        <v>75</v>
      </c>
      <c r="E24" s="66" t="s">
        <v>60</v>
      </c>
      <c r="F24" s="66" t="s">
        <v>61</v>
      </c>
      <c r="G24" s="66" t="s">
        <v>78</v>
      </c>
      <c r="H24" s="67">
        <f>H25</f>
        <v>979331000</v>
      </c>
      <c r="I24" s="67">
        <f t="shared" si="2"/>
        <v>1107484234.49</v>
      </c>
      <c r="J24" s="67">
        <f t="shared" si="2"/>
        <v>1190251330.57</v>
      </c>
      <c r="K24" s="67">
        <f>IF(I24=0,0,J24/I24*100)</f>
        <v>107.47343334581323</v>
      </c>
    </row>
    <row r="25" spans="1:11" ht="24">
      <c r="A25" s="64">
        <v>15</v>
      </c>
      <c r="B25" s="65" t="s">
        <v>34</v>
      </c>
      <c r="C25" s="66" t="s">
        <v>64</v>
      </c>
      <c r="D25" s="66" t="s">
        <v>75</v>
      </c>
      <c r="E25" s="66" t="s">
        <v>67</v>
      </c>
      <c r="F25" s="66" t="s">
        <v>61</v>
      </c>
      <c r="G25" s="66" t="s">
        <v>78</v>
      </c>
      <c r="H25" s="67">
        <v>979331000</v>
      </c>
      <c r="I25" s="67">
        <v>1107484234.49</v>
      </c>
      <c r="J25" s="67">
        <v>1190251330.57</v>
      </c>
      <c r="K25" s="67">
        <f t="shared" si="0"/>
        <v>107.47343334581323</v>
      </c>
    </row>
    <row r="30" ht="12">
      <c r="B30" s="70"/>
    </row>
    <row r="31" ht="12">
      <c r="B31" s="70"/>
    </row>
    <row r="32" ht="12">
      <c r="B32" s="71"/>
    </row>
  </sheetData>
  <mergeCells count="18">
    <mergeCell ref="H9:H10"/>
    <mergeCell ref="I9:I10"/>
    <mergeCell ref="J9:J10"/>
    <mergeCell ref="K9:K10"/>
    <mergeCell ref="B5:K5"/>
    <mergeCell ref="B6:K6"/>
    <mergeCell ref="B7:K7"/>
    <mergeCell ref="A9:A10"/>
    <mergeCell ref="B9:B10"/>
    <mergeCell ref="C9:C10"/>
    <mergeCell ref="D9:D10"/>
    <mergeCell ref="E9:E10"/>
    <mergeCell ref="F9:F10"/>
    <mergeCell ref="G9:G10"/>
    <mergeCell ref="B1:K1"/>
    <mergeCell ref="B2:K2"/>
    <mergeCell ref="B3:K3"/>
    <mergeCell ref="B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2015-03-17T09:39:19Z</cp:lastPrinted>
  <dcterms:created xsi:type="dcterms:W3CDTF">2004-11-08T07:05:00Z</dcterms:created>
  <dcterms:modified xsi:type="dcterms:W3CDTF">2015-04-17T00:58:19Z</dcterms:modified>
  <cp:category/>
  <cp:version/>
  <cp:contentType/>
  <cp:contentStatus/>
</cp:coreProperties>
</file>